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8195" windowHeight="125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2" i="1" l="1"/>
  <c r="J2" i="1"/>
  <c r="K2" i="1"/>
  <c r="I26" i="1" l="1"/>
  <c r="C16" i="1" l="1"/>
  <c r="C19" i="1" s="1"/>
  <c r="D16" i="1"/>
  <c r="D19" i="1" s="1"/>
  <c r="E16" i="1"/>
  <c r="E19" i="1" s="1"/>
  <c r="F16" i="1"/>
  <c r="F19" i="1" s="1"/>
  <c r="G16" i="1"/>
  <c r="G19" i="1" s="1"/>
  <c r="H16" i="1"/>
  <c r="H19" i="1" s="1"/>
  <c r="B16" i="1"/>
  <c r="B19" i="1" s="1"/>
  <c r="J23" i="1"/>
  <c r="K23" i="1" s="1"/>
  <c r="J24" i="1"/>
  <c r="J25" i="1"/>
  <c r="K25" i="1" s="1"/>
  <c r="K24" i="1"/>
  <c r="J14" i="1"/>
  <c r="K14" i="1" s="1"/>
  <c r="J15" i="1"/>
  <c r="K15" i="1" s="1"/>
  <c r="J21" i="1"/>
  <c r="J22" i="1"/>
  <c r="J8" i="1"/>
  <c r="K8" i="1" s="1"/>
  <c r="J5" i="1"/>
  <c r="J4" i="1"/>
  <c r="K4" i="1" s="1"/>
  <c r="K21" i="1"/>
  <c r="K22" i="1"/>
  <c r="K5" i="1"/>
  <c r="J3" i="1"/>
  <c r="K3" i="1" s="1"/>
  <c r="J13" i="1"/>
  <c r="K13" i="1" s="1"/>
  <c r="J10" i="1"/>
  <c r="K10" i="1" s="1"/>
  <c r="J6" i="1"/>
  <c r="K6" i="1" s="1"/>
  <c r="J9" i="1"/>
  <c r="K9" i="1" s="1"/>
  <c r="J7" i="1"/>
  <c r="K7" i="1" s="1"/>
  <c r="J11" i="1"/>
  <c r="K11" i="1" s="1"/>
  <c r="J12" i="1"/>
  <c r="K12" i="1" s="1"/>
  <c r="I16" i="1"/>
  <c r="J17" i="1"/>
  <c r="K17" i="1" s="1"/>
  <c r="E18" i="1"/>
  <c r="E26" i="1" s="1"/>
  <c r="C18" i="1" l="1"/>
  <c r="C26" i="1" s="1"/>
  <c r="B18" i="1"/>
  <c r="B26" i="1" s="1"/>
  <c r="G18" i="1"/>
  <c r="G26" i="1" s="1"/>
  <c r="H18" i="1"/>
  <c r="H26" i="1" s="1"/>
  <c r="K16" i="1"/>
  <c r="J16" i="1"/>
  <c r="D18" i="1"/>
  <c r="D26" i="1" s="1"/>
  <c r="F18" i="1"/>
  <c r="F26" i="1" s="1"/>
  <c r="J18" i="1" l="1"/>
  <c r="J26" i="1" l="1"/>
  <c r="K18" i="1"/>
  <c r="K26" i="1" s="1"/>
</calcChain>
</file>

<file path=xl/sharedStrings.xml><?xml version="1.0" encoding="utf-8"?>
<sst xmlns="http://schemas.openxmlformats.org/spreadsheetml/2006/main" count="54" uniqueCount="45">
  <si>
    <t>Mission</t>
  </si>
  <si>
    <t>IC1 prévu</t>
  </si>
  <si>
    <t>IC1 réalisé</t>
  </si>
  <si>
    <t xml:space="preserve">IC2 prévu </t>
  </si>
  <si>
    <t>IC2 réalisé</t>
  </si>
  <si>
    <t>LC1 prévu</t>
  </si>
  <si>
    <t>LC1 réalisé</t>
  </si>
  <si>
    <t>LC2 prévu</t>
  </si>
  <si>
    <t>LC2 réalisé</t>
  </si>
  <si>
    <t>Total</t>
  </si>
  <si>
    <t>Disponible au contrat</t>
  </si>
  <si>
    <t>restant disponible</t>
  </si>
  <si>
    <t>Nouvelles propositions</t>
  </si>
  <si>
    <t>Restant disponible après validation TdR</t>
  </si>
  <si>
    <t>Coût prévu mission €</t>
  </si>
  <si>
    <t>Coût prévu mission FCFA</t>
  </si>
  <si>
    <t xml:space="preserve">Mission du CIST en Corée et au Japon </t>
  </si>
  <si>
    <t xml:space="preserve">stratégie de renforcement  des RH </t>
  </si>
  <si>
    <t>Atelier de formation GAR</t>
  </si>
  <si>
    <t>Elaboration SNDS II</t>
  </si>
  <si>
    <t>TDR03 Elaboration d'un plan de communication et de sensibilisation</t>
  </si>
  <si>
    <t>TDR01 Organisation du 4ème RGPH du Niger</t>
  </si>
  <si>
    <t>TDR02 Evaluation de la SNDS1 et proposition de la SNDS2</t>
  </si>
  <si>
    <t>TDR04 Evaluation, actualisation et mise en oeuvre du Schéma Directeur informatique</t>
  </si>
  <si>
    <t>TDR12 Enquête nationale sur le tourisme et l'hôtellerie</t>
  </si>
  <si>
    <t>TDR09 Elaboration d'une stratégie de collecte statistique du secteur de la justice</t>
  </si>
  <si>
    <t>TDR05 Amélioration du réseau LINUX</t>
  </si>
  <si>
    <t>TDR08 Analyses prospectives énergétiques du Niger</t>
  </si>
  <si>
    <t>TDR07 Elaboration d'un plan stratégique de développement du SS des mines et du développement industriel</t>
  </si>
  <si>
    <t>TDR10 Annuaire statistique de l'enseignement supérieur</t>
  </si>
  <si>
    <t>TDR11 Enquête sur les accidents de la route au Niger</t>
  </si>
  <si>
    <t>TDR13 Appui à la réalisation de l'Enquête post-censitaire</t>
  </si>
  <si>
    <t>TDR14 Appui à la rédaction du rapport sur le dénombrement du 4ème RGPH</t>
  </si>
  <si>
    <t>STATUT</t>
  </si>
  <si>
    <t>TdR présentés au CTS du 05/06/13</t>
  </si>
  <si>
    <t>Rapport provisoire II à présenter au CTS</t>
  </si>
  <si>
    <t>Rapport final en cours de transmission</t>
  </si>
  <si>
    <t>Questions posées à l'INS par le CEPED
CV présentés au CTS du 05/06/13</t>
  </si>
  <si>
    <t>Questions posées à l'INS par le CEPED
En attente CV</t>
  </si>
  <si>
    <t>taux de consommation</t>
  </si>
  <si>
    <t>TDR06 Analyse d'impact des politiques économiques et sociales</t>
  </si>
  <si>
    <t>Rapport final approuvé par le CTS de ????</t>
  </si>
  <si>
    <t>Rapport final approuvé par le CTS du ????</t>
  </si>
  <si>
    <t>Questions posées à l'INS par le CEPED
Prestation en cours</t>
  </si>
  <si>
    <t>TdR finaux à transmettre
En attente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</si>
</sst>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\ [$€-40C]_-;\-* #,##0.00\ [$€-40C]_-;_-* &quot;-&quot;??\ [$€-40C]_-;_-@_-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79998168889431442"/>
        <bgColor theme="7" tint="0.79998168889431442"/>
      </patternFill>
    </fill>
  </fills>
  <borders count="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166" fontId="0" fillId="0" borderId="0" xfId="2" applyNumberFormat="1" applyFont="1"/>
    <xf numFmtId="0" fontId="4" fillId="3" borderId="1" xfId="0" applyFont="1" applyFill="1" applyBorder="1"/>
    <xf numFmtId="0" fontId="7" fillId="2" borderId="0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166" fontId="7" fillId="2" borderId="2" xfId="2" applyNumberFormat="1" applyFont="1" applyFill="1" applyBorder="1" applyAlignment="1">
      <alignment wrapText="1"/>
    </xf>
    <xf numFmtId="0" fontId="6" fillId="4" borderId="5" xfId="7" applyFont="1" applyFill="1" applyBorder="1" applyAlignment="1">
      <alignment wrapText="1"/>
    </xf>
    <xf numFmtId="0" fontId="0" fillId="4" borderId="1" xfId="0" applyFont="1" applyFill="1" applyBorder="1"/>
    <xf numFmtId="166" fontId="0" fillId="4" borderId="1" xfId="2" applyNumberFormat="1" applyFont="1" applyFill="1" applyBorder="1"/>
    <xf numFmtId="43" fontId="0" fillId="4" borderId="1" xfId="1" applyNumberFormat="1" applyFont="1" applyFill="1" applyBorder="1"/>
    <xf numFmtId="0" fontId="6" fillId="3" borderId="5" xfId="7" applyFont="1" applyFill="1" applyBorder="1" applyAlignment="1">
      <alignment wrapText="1"/>
    </xf>
    <xf numFmtId="0" fontId="0" fillId="3" borderId="1" xfId="0" applyFont="1" applyFill="1" applyBorder="1"/>
    <xf numFmtId="166" fontId="0" fillId="3" borderId="1" xfId="2" applyNumberFormat="1" applyFont="1" applyFill="1" applyBorder="1"/>
    <xf numFmtId="43" fontId="0" fillId="3" borderId="1" xfId="1" applyNumberFormat="1" applyFont="1" applyFill="1" applyBorder="1"/>
    <xf numFmtId="0" fontId="0" fillId="3" borderId="1" xfId="0" applyFont="1" applyFill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3" fillId="3" borderId="5" xfId="3" applyNumberFormat="1" applyFont="1" applyFill="1" applyBorder="1" applyAlignment="1">
      <alignment horizontal="center" wrapText="1"/>
    </xf>
    <xf numFmtId="166" fontId="4" fillId="3" borderId="1" xfId="2" applyNumberFormat="1" applyFont="1" applyFill="1" applyBorder="1"/>
    <xf numFmtId="43" fontId="4" fillId="3" borderId="1" xfId="1" applyNumberFormat="1" applyFont="1" applyFill="1" applyBorder="1"/>
    <xf numFmtId="0" fontId="2" fillId="4" borderId="5" xfId="3" applyNumberFormat="1" applyFont="1" applyFill="1" applyBorder="1" applyAlignment="1">
      <alignment horizontal="center" wrapText="1"/>
    </xf>
    <xf numFmtId="0" fontId="0" fillId="3" borderId="5" xfId="0" applyFont="1" applyFill="1" applyBorder="1" applyAlignment="1">
      <alignment horizontal="center" wrapText="1"/>
    </xf>
    <xf numFmtId="0" fontId="0" fillId="4" borderId="5" xfId="0" applyFont="1" applyFill="1" applyBorder="1" applyAlignment="1">
      <alignment horizontal="center" wrapText="1"/>
    </xf>
    <xf numFmtId="9" fontId="0" fillId="4" borderId="1" xfId="6" applyNumberFormat="1" applyFont="1" applyFill="1" applyBorder="1"/>
    <xf numFmtId="0" fontId="5" fillId="3" borderId="1" xfId="0" applyFont="1" applyFill="1" applyBorder="1"/>
    <xf numFmtId="0" fontId="0" fillId="4" borderId="5" xfId="0" applyFont="1" applyFill="1" applyBorder="1" applyAlignment="1">
      <alignment wrapText="1"/>
    </xf>
    <xf numFmtId="0" fontId="0" fillId="3" borderId="5" xfId="0" applyFont="1" applyFill="1" applyBorder="1" applyAlignment="1">
      <alignment wrapText="1"/>
    </xf>
    <xf numFmtId="166" fontId="4" fillId="3" borderId="1" xfId="0" applyNumberFormat="1" applyFont="1" applyFill="1" applyBorder="1"/>
    <xf numFmtId="0" fontId="6" fillId="4" borderId="3" xfId="7" applyFont="1" applyFill="1" applyBorder="1" applyAlignment="1">
      <alignment wrapText="1"/>
    </xf>
    <xf numFmtId="0" fontId="0" fillId="4" borderId="4" xfId="0" applyFont="1" applyFill="1" applyBorder="1"/>
    <xf numFmtId="166" fontId="0" fillId="4" borderId="4" xfId="2" applyNumberFormat="1" applyFont="1" applyFill="1" applyBorder="1"/>
    <xf numFmtId="43" fontId="0" fillId="4" borderId="4" xfId="1" applyNumberFormat="1" applyFont="1" applyFill="1" applyBorder="1"/>
  </cellXfs>
  <cellStyles count="8">
    <cellStyle name="Comma" xfId="1" builtinId="3"/>
    <cellStyle name="Comma 2" xfId="4"/>
    <cellStyle name="Currency" xfId="2" builtinId="4"/>
    <cellStyle name="Currency 2" xfId="5"/>
    <cellStyle name="Hyperlink" xfId="7" builtinId="8"/>
    <cellStyle name="Normal" xfId="0" builtinId="0"/>
    <cellStyle name="Normal 2" xfId="3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city4dev.ec.europa.eu/pastagep/task/tdr08-analyses-prospectives-%C3%A9nerg%C3%A9tiques-du-niger" TargetMode="External"/><Relationship Id="rId13" Type="http://schemas.openxmlformats.org/officeDocument/2006/relationships/hyperlink" Target="http://capacity4dev.ec.europa.eu/pastagep/task/tdr14-appui-%C3%A0-la-r%C3%A9daction-du-rapport-sur-le-d%C3%A9nombrement-du-4%C3%A8me-rgph" TargetMode="External"/><Relationship Id="rId3" Type="http://schemas.openxmlformats.org/officeDocument/2006/relationships/hyperlink" Target="http://capacity4dev.ec.europa.eu/pastagep/task/tdr02-evaluation-de-la-snds1-et-proposition-de-la-snds2" TargetMode="External"/><Relationship Id="rId7" Type="http://schemas.openxmlformats.org/officeDocument/2006/relationships/hyperlink" Target="http://capacity4dev.ec.europa.eu/pastagep/task/tdr05-am%C3%A9lioration-du-r%C3%A9seau-linux" TargetMode="External"/><Relationship Id="rId12" Type="http://schemas.openxmlformats.org/officeDocument/2006/relationships/hyperlink" Target="http://capacity4dev.ec.europa.eu/pastagep/task/tdr13-appui-%C3%A0-la-r%C3%A9alisation-de-lenqu%C3%AAte-post-censitaire" TargetMode="External"/><Relationship Id="rId2" Type="http://schemas.openxmlformats.org/officeDocument/2006/relationships/hyperlink" Target="http://capacity4dev.ec.europa.eu/pastagep/task/tdr01-organisation-du-4%C3%A8me-rgph-du-niger" TargetMode="External"/><Relationship Id="rId1" Type="http://schemas.openxmlformats.org/officeDocument/2006/relationships/hyperlink" Target="http://capacity4dev.ec.europa.eu/pastagep/task/tdr03-elaboration-dun-plan-de-communication-et-de-sensibilisation" TargetMode="External"/><Relationship Id="rId6" Type="http://schemas.openxmlformats.org/officeDocument/2006/relationships/hyperlink" Target="http://capacity4dev.ec.europa.eu/pastagep/task/tdr09-elaboration-dune-strat%C3%A9gie-de-collecte-statistique-du-secteur-de-la-justice" TargetMode="External"/><Relationship Id="rId11" Type="http://schemas.openxmlformats.org/officeDocument/2006/relationships/hyperlink" Target="http://capacity4dev.ec.europa.eu/pastagep/task/tdr11-enqu%C3%AAte-sur-les-accidents-de-la-route-au-niger" TargetMode="External"/><Relationship Id="rId5" Type="http://schemas.openxmlformats.org/officeDocument/2006/relationships/hyperlink" Target="http://capacity4dev.ec.europa.eu/pastagep/task/tdr12-enqu%C3%AAte-nationale-sur-le-tourisme-et-lh%C3%B4tellerie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capacity4dev.ec.europa.eu/pastagep/task/tdr10-annuaire-statistique-de-lenseignement-sup%C3%A9rieur" TargetMode="External"/><Relationship Id="rId4" Type="http://schemas.openxmlformats.org/officeDocument/2006/relationships/hyperlink" Target="http://capacity4dev.ec.europa.eu/pastagep/task/tdr04-evaluation-actualisation-et-mise-en-oeuvre-du-sch%C3%A9ma-directeur-informatique" TargetMode="External"/><Relationship Id="rId9" Type="http://schemas.openxmlformats.org/officeDocument/2006/relationships/hyperlink" Target="http://capacity4dev.ec.europa.eu/pastagep/task/tdr07-elaboration-dun-plan-strat%C3%A9gique-de-d%C3%A9veloppement-du-ss-des-mines-et-du-d%C3%A9veloppement-ind" TargetMode="External"/><Relationship Id="rId14" Type="http://schemas.openxmlformats.org/officeDocument/2006/relationships/hyperlink" Target="http://capacity4dev.ec.europa.eu/pastagep/task/tdr06-analyse-dimpact-des-politiques-%C3%A9conomiques-et-so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workbookViewId="0">
      <selection activeCell="L16" sqref="L16"/>
    </sheetView>
  </sheetViews>
  <sheetFormatPr defaultRowHeight="12.75" x14ac:dyDescent="0.2"/>
  <cols>
    <col min="1" max="1" width="68.42578125" style="1" customWidth="1"/>
    <col min="2" max="2" width="11.5703125" customWidth="1"/>
    <col min="3" max="3" width="11.85546875" hidden="1" customWidth="1"/>
    <col min="4" max="4" width="11.28515625" customWidth="1"/>
    <col min="5" max="5" width="11.85546875" hidden="1" customWidth="1"/>
    <col min="6" max="6" width="11.28515625" customWidth="1"/>
    <col min="7" max="7" width="12.42578125" hidden="1" customWidth="1"/>
    <col min="8" max="8" width="11.28515625" customWidth="1"/>
    <col min="9" max="9" width="10.28515625" hidden="1" customWidth="1"/>
    <col min="10" max="10" width="16.140625" style="4" bestFit="1" customWidth="1"/>
    <col min="11" max="11" width="20.7109375" customWidth="1"/>
    <col min="12" max="12" width="34.85546875" bestFit="1" customWidth="1"/>
  </cols>
  <sheetData>
    <row r="1" spans="1:12" s="1" customFormat="1" ht="26.25" customHeight="1" thickBot="1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14</v>
      </c>
      <c r="K1" s="8" t="s">
        <v>15</v>
      </c>
      <c r="L1" s="7" t="s">
        <v>33</v>
      </c>
    </row>
    <row r="2" spans="1:12" ht="13.5" thickTop="1" x14ac:dyDescent="0.2">
      <c r="A2" s="30" t="s">
        <v>21</v>
      </c>
      <c r="B2" s="31">
        <v>45</v>
      </c>
      <c r="C2" s="31">
        <v>30</v>
      </c>
      <c r="D2" s="31"/>
      <c r="E2" s="31"/>
      <c r="F2" s="31">
        <v>180</v>
      </c>
      <c r="G2" s="31">
        <f>59+44+60</f>
        <v>163</v>
      </c>
      <c r="H2" s="31"/>
      <c r="I2" s="31"/>
      <c r="J2" s="32">
        <f t="shared" ref="J2:J15" si="0">B2*1175+D2*750+F2*400+H2*225</f>
        <v>124875</v>
      </c>
      <c r="K2" s="33">
        <f t="shared" ref="K2:K15" si="1">J2*655.957</f>
        <v>81912630.375</v>
      </c>
      <c r="L2" s="31" t="s">
        <v>35</v>
      </c>
    </row>
    <row r="3" spans="1:12" ht="12.75" customHeight="1" x14ac:dyDescent="0.2">
      <c r="A3" s="13" t="s">
        <v>22</v>
      </c>
      <c r="B3" s="14"/>
      <c r="C3" s="14"/>
      <c r="D3" s="14"/>
      <c r="E3" s="14"/>
      <c r="F3" s="14">
        <v>20</v>
      </c>
      <c r="G3" s="14">
        <v>20</v>
      </c>
      <c r="H3" s="14"/>
      <c r="I3" s="14"/>
      <c r="J3" s="15">
        <f t="shared" si="0"/>
        <v>8000</v>
      </c>
      <c r="K3" s="16">
        <f t="shared" si="1"/>
        <v>5247656</v>
      </c>
      <c r="L3" s="14" t="s">
        <v>42</v>
      </c>
    </row>
    <row r="4" spans="1:12" x14ac:dyDescent="0.2">
      <c r="A4" s="13" t="s">
        <v>20</v>
      </c>
      <c r="B4" s="14"/>
      <c r="C4" s="14"/>
      <c r="D4" s="14">
        <v>19</v>
      </c>
      <c r="E4" s="14">
        <v>19</v>
      </c>
      <c r="F4" s="14"/>
      <c r="G4" s="14"/>
      <c r="H4" s="14"/>
      <c r="I4" s="14"/>
      <c r="J4" s="15">
        <f t="shared" si="0"/>
        <v>14250</v>
      </c>
      <c r="K4" s="16">
        <f t="shared" si="1"/>
        <v>9347387.25</v>
      </c>
      <c r="L4" s="14" t="s">
        <v>41</v>
      </c>
    </row>
    <row r="5" spans="1:12" ht="25.5" x14ac:dyDescent="0.2">
      <c r="A5" s="9" t="s">
        <v>23</v>
      </c>
      <c r="B5" s="10">
        <v>35</v>
      </c>
      <c r="C5" s="10"/>
      <c r="D5" s="10"/>
      <c r="E5" s="10"/>
      <c r="F5" s="10">
        <v>45</v>
      </c>
      <c r="G5" s="10"/>
      <c r="H5" s="10"/>
      <c r="I5" s="10"/>
      <c r="J5" s="11">
        <f t="shared" si="0"/>
        <v>59125</v>
      </c>
      <c r="K5" s="12">
        <f t="shared" si="1"/>
        <v>38783457.625</v>
      </c>
      <c r="L5" s="10" t="s">
        <v>36</v>
      </c>
    </row>
    <row r="6" spans="1:12" ht="25.5" x14ac:dyDescent="0.2">
      <c r="A6" s="13" t="s">
        <v>26</v>
      </c>
      <c r="B6" s="14"/>
      <c r="C6" s="14"/>
      <c r="D6" s="14"/>
      <c r="E6" s="14"/>
      <c r="F6" s="14">
        <v>15</v>
      </c>
      <c r="G6" s="14"/>
      <c r="H6" s="14"/>
      <c r="I6" s="14"/>
      <c r="J6" s="15">
        <f t="shared" si="0"/>
        <v>6000</v>
      </c>
      <c r="K6" s="16">
        <f t="shared" si="1"/>
        <v>3935742</v>
      </c>
      <c r="L6" s="17" t="s">
        <v>43</v>
      </c>
    </row>
    <row r="7" spans="1:12" ht="25.5" x14ac:dyDescent="0.2">
      <c r="A7" s="13" t="s">
        <v>40</v>
      </c>
      <c r="B7" s="14">
        <v>30</v>
      </c>
      <c r="C7" s="14"/>
      <c r="D7" s="14"/>
      <c r="E7" s="14"/>
      <c r="F7" s="14"/>
      <c r="G7" s="14"/>
      <c r="H7" s="14"/>
      <c r="I7" s="14"/>
      <c r="J7" s="15">
        <f t="shared" si="0"/>
        <v>35250</v>
      </c>
      <c r="K7" s="16">
        <f t="shared" si="1"/>
        <v>23122484.25</v>
      </c>
      <c r="L7" s="17" t="s">
        <v>38</v>
      </c>
    </row>
    <row r="8" spans="1:12" ht="25.5" x14ac:dyDescent="0.2">
      <c r="A8" s="9" t="s">
        <v>28</v>
      </c>
      <c r="B8" s="10"/>
      <c r="C8" s="10"/>
      <c r="D8" s="10">
        <v>50</v>
      </c>
      <c r="E8" s="10"/>
      <c r="F8" s="10"/>
      <c r="G8" s="10"/>
      <c r="H8" s="10"/>
      <c r="I8" s="10"/>
      <c r="J8" s="11">
        <f t="shared" si="0"/>
        <v>37500</v>
      </c>
      <c r="K8" s="12">
        <f t="shared" si="1"/>
        <v>24598387.5</v>
      </c>
      <c r="L8" s="18" t="s">
        <v>38</v>
      </c>
    </row>
    <row r="9" spans="1:12" ht="25.5" x14ac:dyDescent="0.2">
      <c r="A9" s="9" t="s">
        <v>27</v>
      </c>
      <c r="B9" s="10">
        <v>33</v>
      </c>
      <c r="C9" s="10"/>
      <c r="D9" s="10"/>
      <c r="E9" s="10"/>
      <c r="F9" s="10"/>
      <c r="G9" s="10"/>
      <c r="H9" s="10"/>
      <c r="I9" s="10"/>
      <c r="J9" s="11">
        <f t="shared" si="0"/>
        <v>38775</v>
      </c>
      <c r="K9" s="12">
        <f t="shared" si="1"/>
        <v>25434732.675000001</v>
      </c>
      <c r="L9" s="18" t="s">
        <v>38</v>
      </c>
    </row>
    <row r="10" spans="1:12" ht="25.5" x14ac:dyDescent="0.2">
      <c r="A10" s="9" t="s">
        <v>25</v>
      </c>
      <c r="B10" s="10">
        <v>35</v>
      </c>
      <c r="C10" s="10"/>
      <c r="D10" s="10"/>
      <c r="E10" s="10"/>
      <c r="F10" s="10">
        <v>45</v>
      </c>
      <c r="G10" s="10"/>
      <c r="H10" s="10"/>
      <c r="I10" s="10"/>
      <c r="J10" s="11">
        <f t="shared" si="0"/>
        <v>59125</v>
      </c>
      <c r="K10" s="12">
        <f t="shared" si="1"/>
        <v>38783457.625</v>
      </c>
      <c r="L10" s="18" t="s">
        <v>38</v>
      </c>
    </row>
    <row r="11" spans="1:12" ht="25.5" x14ac:dyDescent="0.2">
      <c r="A11" s="13" t="s">
        <v>29</v>
      </c>
      <c r="B11" s="14"/>
      <c r="C11" s="14"/>
      <c r="D11" s="14">
        <v>12</v>
      </c>
      <c r="E11" s="14"/>
      <c r="F11" s="14"/>
      <c r="G11" s="14"/>
      <c r="H11" s="14"/>
      <c r="I11" s="14"/>
      <c r="J11" s="15">
        <f t="shared" si="0"/>
        <v>9000</v>
      </c>
      <c r="K11" s="16">
        <f t="shared" si="1"/>
        <v>5903613</v>
      </c>
      <c r="L11" s="17" t="s">
        <v>37</v>
      </c>
    </row>
    <row r="12" spans="1:12" ht="25.5" x14ac:dyDescent="0.2">
      <c r="A12" s="9" t="s">
        <v>30</v>
      </c>
      <c r="B12" s="10">
        <v>75</v>
      </c>
      <c r="C12" s="10"/>
      <c r="D12" s="10"/>
      <c r="E12" s="10"/>
      <c r="F12" s="10">
        <v>75</v>
      </c>
      <c r="G12" s="10"/>
      <c r="H12" s="10"/>
      <c r="I12" s="10"/>
      <c r="J12" s="11">
        <f t="shared" si="0"/>
        <v>118125</v>
      </c>
      <c r="K12" s="12">
        <f t="shared" si="1"/>
        <v>77484920.625</v>
      </c>
      <c r="L12" s="18" t="s">
        <v>38</v>
      </c>
    </row>
    <row r="13" spans="1:12" ht="25.5" x14ac:dyDescent="0.2">
      <c r="A13" s="13" t="s">
        <v>24</v>
      </c>
      <c r="B13" s="14">
        <v>30</v>
      </c>
      <c r="C13" s="14"/>
      <c r="D13" s="14"/>
      <c r="E13" s="14"/>
      <c r="F13" s="14">
        <v>120</v>
      </c>
      <c r="G13" s="14"/>
      <c r="H13" s="14"/>
      <c r="I13" s="14"/>
      <c r="J13" s="15">
        <f t="shared" si="0"/>
        <v>83250</v>
      </c>
      <c r="K13" s="16">
        <f t="shared" si="1"/>
        <v>54608420.25</v>
      </c>
      <c r="L13" s="17" t="s">
        <v>38</v>
      </c>
    </row>
    <row r="14" spans="1:12" ht="25.5" x14ac:dyDescent="0.2">
      <c r="A14" s="13" t="s">
        <v>31</v>
      </c>
      <c r="B14" s="14">
        <v>40</v>
      </c>
      <c r="C14" s="14"/>
      <c r="D14" s="14"/>
      <c r="E14" s="14"/>
      <c r="F14" s="14">
        <v>13</v>
      </c>
      <c r="G14" s="14"/>
      <c r="H14" s="14"/>
      <c r="I14" s="14"/>
      <c r="J14" s="15">
        <f t="shared" si="0"/>
        <v>52200</v>
      </c>
      <c r="K14" s="16">
        <f t="shared" si="1"/>
        <v>34240955.399999999</v>
      </c>
      <c r="L14" s="17" t="s">
        <v>44</v>
      </c>
    </row>
    <row r="15" spans="1:12" ht="25.5" x14ac:dyDescent="0.2">
      <c r="A15" s="9" t="s">
        <v>32</v>
      </c>
      <c r="B15" s="10">
        <v>17</v>
      </c>
      <c r="C15" s="10"/>
      <c r="D15" s="10"/>
      <c r="E15" s="10"/>
      <c r="F15" s="10"/>
      <c r="G15" s="10"/>
      <c r="H15" s="10">
        <v>27</v>
      </c>
      <c r="I15" s="10"/>
      <c r="J15" s="11">
        <f t="shared" si="0"/>
        <v>26050</v>
      </c>
      <c r="K15" s="12">
        <f t="shared" si="1"/>
        <v>17087679.850000001</v>
      </c>
      <c r="L15" s="18" t="s">
        <v>44</v>
      </c>
    </row>
    <row r="16" spans="1:12" s="2" customFormat="1" ht="15.75" x14ac:dyDescent="0.25">
      <c r="A16" s="19" t="s">
        <v>9</v>
      </c>
      <c r="B16" s="5">
        <f>SUM(B2:B15)</f>
        <v>340</v>
      </c>
      <c r="C16" s="5">
        <f t="shared" ref="C16:H16" si="2">SUM(C2:C15)</f>
        <v>30</v>
      </c>
      <c r="D16" s="5">
        <f t="shared" si="2"/>
        <v>81</v>
      </c>
      <c r="E16" s="5">
        <f t="shared" si="2"/>
        <v>19</v>
      </c>
      <c r="F16" s="5">
        <f t="shared" si="2"/>
        <v>513</v>
      </c>
      <c r="G16" s="5">
        <f t="shared" si="2"/>
        <v>183</v>
      </c>
      <c r="H16" s="5">
        <f t="shared" si="2"/>
        <v>27</v>
      </c>
      <c r="I16" s="5">
        <f>SUM(I2:I13)</f>
        <v>0</v>
      </c>
      <c r="J16" s="20">
        <f>SUM(J2:J13)</f>
        <v>593275</v>
      </c>
      <c r="K16" s="21">
        <f>SUM(K2:K13)</f>
        <v>389162889.17500001</v>
      </c>
      <c r="L16" s="5"/>
    </row>
    <row r="17" spans="1:12" x14ac:dyDescent="0.2">
      <c r="A17" s="22" t="s">
        <v>10</v>
      </c>
      <c r="B17" s="10">
        <v>650</v>
      </c>
      <c r="C17" s="10">
        <v>650</v>
      </c>
      <c r="D17" s="10">
        <v>350</v>
      </c>
      <c r="E17" s="10"/>
      <c r="F17" s="10">
        <v>700</v>
      </c>
      <c r="G17" s="10"/>
      <c r="H17" s="10">
        <v>800</v>
      </c>
      <c r="I17" s="10"/>
      <c r="J17" s="11">
        <f>B17*1175+D17*750+F17*400+H17*225</f>
        <v>1486250</v>
      </c>
      <c r="K17" s="12">
        <f>J17*655.957</f>
        <v>974916091.25</v>
      </c>
      <c r="L17" s="10"/>
    </row>
    <row r="18" spans="1:12" x14ac:dyDescent="0.2">
      <c r="A18" s="23" t="s">
        <v>11</v>
      </c>
      <c r="B18" s="14">
        <f t="shared" ref="B18:H18" si="3">B17-B16</f>
        <v>310</v>
      </c>
      <c r="C18" s="14">
        <f t="shared" si="3"/>
        <v>620</v>
      </c>
      <c r="D18" s="14">
        <f t="shared" si="3"/>
        <v>269</v>
      </c>
      <c r="E18" s="14">
        <f t="shared" si="3"/>
        <v>-19</v>
      </c>
      <c r="F18" s="14">
        <f t="shared" si="3"/>
        <v>187</v>
      </c>
      <c r="G18" s="14">
        <f t="shared" si="3"/>
        <v>-183</v>
      </c>
      <c r="H18" s="14">
        <f t="shared" si="3"/>
        <v>773</v>
      </c>
      <c r="I18" s="14"/>
      <c r="J18" s="15">
        <f>B18*1175+D18*750+F18*400+H18*225</f>
        <v>814725</v>
      </c>
      <c r="K18" s="16">
        <f>J18*655.957</f>
        <v>534424566.82499999</v>
      </c>
      <c r="L18" s="14"/>
    </row>
    <row r="19" spans="1:12" x14ac:dyDescent="0.2">
      <c r="A19" s="24" t="s">
        <v>39</v>
      </c>
      <c r="B19" s="25">
        <f>B16/B17</f>
        <v>0.52307692307692311</v>
      </c>
      <c r="C19" s="25">
        <f t="shared" ref="C19:H19" si="4">C16/C17</f>
        <v>4.6153846153846156E-2</v>
      </c>
      <c r="D19" s="25">
        <f t="shared" si="4"/>
        <v>0.23142857142857143</v>
      </c>
      <c r="E19" s="25" t="e">
        <f t="shared" si="4"/>
        <v>#DIV/0!</v>
      </c>
      <c r="F19" s="25">
        <f t="shared" si="4"/>
        <v>0.73285714285714287</v>
      </c>
      <c r="G19" s="25" t="e">
        <f t="shared" si="4"/>
        <v>#DIV/0!</v>
      </c>
      <c r="H19" s="25">
        <f t="shared" si="4"/>
        <v>3.3750000000000002E-2</v>
      </c>
      <c r="I19" s="10"/>
      <c r="J19" s="11"/>
      <c r="K19" s="12"/>
      <c r="L19" s="10"/>
    </row>
    <row r="20" spans="1:12" s="3" customFormat="1" ht="15.75" x14ac:dyDescent="0.25">
      <c r="A20" s="19" t="s">
        <v>12</v>
      </c>
      <c r="B20" s="5"/>
      <c r="C20" s="5"/>
      <c r="D20" s="5"/>
      <c r="E20" s="5"/>
      <c r="F20" s="5"/>
      <c r="G20" s="5"/>
      <c r="H20" s="5"/>
      <c r="I20" s="26"/>
      <c r="J20" s="15"/>
      <c r="K20" s="16"/>
      <c r="L20" s="26"/>
    </row>
    <row r="21" spans="1:12" x14ac:dyDescent="0.2">
      <c r="A21" s="27" t="s">
        <v>16</v>
      </c>
      <c r="B21" s="10">
        <v>15</v>
      </c>
      <c r="C21" s="10"/>
      <c r="D21" s="10"/>
      <c r="E21" s="10"/>
      <c r="F21" s="10">
        <v>0</v>
      </c>
      <c r="G21" s="10"/>
      <c r="H21" s="10"/>
      <c r="I21" s="10"/>
      <c r="J21" s="11">
        <f>B21*1175+D21*750+F21*400+H21*225</f>
        <v>17625</v>
      </c>
      <c r="K21" s="12">
        <f>J21*655.957</f>
        <v>11561242.125</v>
      </c>
      <c r="L21" s="10" t="s">
        <v>34</v>
      </c>
    </row>
    <row r="22" spans="1:12" x14ac:dyDescent="0.2">
      <c r="A22" s="28" t="s">
        <v>17</v>
      </c>
      <c r="B22" s="14">
        <v>38</v>
      </c>
      <c r="C22" s="14"/>
      <c r="D22" s="14"/>
      <c r="E22" s="14"/>
      <c r="F22" s="14">
        <v>20</v>
      </c>
      <c r="G22" s="14"/>
      <c r="H22" s="14"/>
      <c r="I22" s="14"/>
      <c r="J22" s="15">
        <f>B22*1175+D22*750+F22*400+H22*225</f>
        <v>52650</v>
      </c>
      <c r="K22" s="16">
        <f>J22*655.957</f>
        <v>34536136.049999997</v>
      </c>
      <c r="L22" s="14" t="s">
        <v>34</v>
      </c>
    </row>
    <row r="23" spans="1:12" x14ac:dyDescent="0.2">
      <c r="A23" s="27" t="s">
        <v>18</v>
      </c>
      <c r="B23" s="10"/>
      <c r="C23" s="10"/>
      <c r="D23" s="10"/>
      <c r="E23" s="10"/>
      <c r="F23" s="10">
        <v>10</v>
      </c>
      <c r="G23" s="10"/>
      <c r="H23" s="10"/>
      <c r="I23" s="10"/>
      <c r="J23" s="11">
        <f>B23*1175+D23*750+F23*400+H23*225</f>
        <v>4000</v>
      </c>
      <c r="K23" s="12">
        <f>J23*655.957</f>
        <v>2623828</v>
      </c>
      <c r="L23" s="10" t="s">
        <v>34</v>
      </c>
    </row>
    <row r="24" spans="1:12" x14ac:dyDescent="0.2">
      <c r="A24" s="28" t="s">
        <v>19</v>
      </c>
      <c r="B24" s="14"/>
      <c r="C24" s="14"/>
      <c r="D24" s="14"/>
      <c r="E24" s="14"/>
      <c r="F24" s="14">
        <v>45</v>
      </c>
      <c r="G24" s="14"/>
      <c r="H24" s="14"/>
      <c r="I24" s="14"/>
      <c r="J24" s="15">
        <f>B24*1175+D24*750+F24*400+H24*225</f>
        <v>18000</v>
      </c>
      <c r="K24" s="16">
        <f>J24*655.957</f>
        <v>11807226</v>
      </c>
      <c r="L24" s="14" t="s">
        <v>34</v>
      </c>
    </row>
    <row r="25" spans="1:12" x14ac:dyDescent="0.2">
      <c r="A25" s="27"/>
      <c r="B25" s="10"/>
      <c r="C25" s="10"/>
      <c r="D25" s="10"/>
      <c r="E25" s="10"/>
      <c r="F25" s="10"/>
      <c r="G25" s="10"/>
      <c r="H25" s="10"/>
      <c r="I25" s="10"/>
      <c r="J25" s="11">
        <f>B25*1175+D25*750+F25*400+H25*225</f>
        <v>0</v>
      </c>
      <c r="K25" s="12">
        <f>J25*655.957</f>
        <v>0</v>
      </c>
      <c r="L25" s="10"/>
    </row>
    <row r="26" spans="1:12" s="2" customFormat="1" ht="15.75" x14ac:dyDescent="0.25">
      <c r="A26" s="19" t="s">
        <v>13</v>
      </c>
      <c r="B26" s="5">
        <f>B18-B21-B22</f>
        <v>257</v>
      </c>
      <c r="C26" s="5">
        <f>C18-C21-C22</f>
        <v>620</v>
      </c>
      <c r="D26" s="5">
        <f>D18-D21-D22</f>
        <v>269</v>
      </c>
      <c r="E26" s="5">
        <f>E18-E21-E22</f>
        <v>-19</v>
      </c>
      <c r="F26" s="5">
        <f>F18-F21-F22-F23-F24</f>
        <v>112</v>
      </c>
      <c r="G26" s="5">
        <f>G18-G21-G22</f>
        <v>-183</v>
      </c>
      <c r="H26" s="5">
        <f>H18-H21-H22</f>
        <v>773</v>
      </c>
      <c r="I26" s="5">
        <f>I18-I21-I22</f>
        <v>0</v>
      </c>
      <c r="J26" s="29">
        <f>J18-J21-J22</f>
        <v>744450</v>
      </c>
      <c r="K26" s="21">
        <f>K18-K21-K22</f>
        <v>488327188.64999998</v>
      </c>
      <c r="L26" s="5"/>
    </row>
  </sheetData>
  <protectedRanges>
    <protectedRange sqref="B3" name="Plage1_1"/>
  </protectedRanges>
  <sortState ref="A2:L15">
    <sortCondition ref="A2"/>
  </sortState>
  <hyperlinks>
    <hyperlink ref="A4" r:id="rId1" display="http://capacity4dev.ec.europa.eu/pastagep/task/tdr03-elaboration-dun-plan-de-communication-et-de-sensibilisation"/>
    <hyperlink ref="A2" r:id="rId2" display="http://capacity4dev.ec.europa.eu/pastagep/task/tdr01-organisation-du-4%C3%A8me-rgph-du-niger"/>
    <hyperlink ref="A3" r:id="rId3" display="http://capacity4dev.ec.europa.eu/pastagep/task/tdr02-evaluation-de-la-snds1-et-proposition-de-la-snds2"/>
    <hyperlink ref="A5" r:id="rId4" display="http://capacity4dev.ec.europa.eu/pastagep/task/tdr04-evaluation-actualisation-et-mise-en-oeuvre-du-sch%C3%A9ma-directeur-informatique"/>
    <hyperlink ref="A13" r:id="rId5" display="http://capacity4dev.ec.europa.eu/pastagep/task/tdr12-enqu%C3%AAte-nationale-sur-le-tourisme-et-lh%C3%B4tellerie"/>
    <hyperlink ref="A10" r:id="rId6" display="http://capacity4dev.ec.europa.eu/pastagep/task/tdr09-elaboration-dune-strat%C3%A9gie-de-collecte-statistique-du-secteur-de-la-justice"/>
    <hyperlink ref="A6" r:id="rId7" display="http://capacity4dev.ec.europa.eu/pastagep/task/tdr05-am%C3%A9lioration-du-r%C3%A9seau-linux"/>
    <hyperlink ref="A9" r:id="rId8" display="http://capacity4dev.ec.europa.eu/pastagep/task/tdr08-analyses-prospectives-%C3%A9nerg%C3%A9tiques-du-niger"/>
    <hyperlink ref="A8" r:id="rId9" display="http://capacity4dev.ec.europa.eu/pastagep/task/tdr07-elaboration-dun-plan-strat%C3%A9gique-de-d%C3%A9veloppement-du-ss-des-mines-et-du-d%C3%A9veloppement-ind"/>
    <hyperlink ref="A11" r:id="rId10" display="http://capacity4dev.ec.europa.eu/pastagep/task/tdr10-annuaire-statistique-de-lenseignement-sup%C3%A9rieur"/>
    <hyperlink ref="A12" r:id="rId11" display="http://capacity4dev.ec.europa.eu/pastagep/task/tdr11-enqu%C3%AAte-sur-les-accidents-de-la-route-au-niger"/>
    <hyperlink ref="A14" r:id="rId12" display="http://capacity4dev.ec.europa.eu/pastagep/task/tdr13-appui-%C3%A0-la-r%C3%A9alisation-de-lenqu%C3%AAte-post-censitaire"/>
    <hyperlink ref="A15" r:id="rId13" display="http://capacity4dev.ec.europa.eu/pastagep/task/tdr14-appui-%C3%A0-la-r%C3%A9daction-du-rapport-sur-le-d%C3%A9nombrement-du-4%C3%A8me-rgph"/>
    <hyperlink ref="A7" r:id="rId14" display="http://capacity4dev.ec.europa.eu/pastagep/task/tdr06-analyse-dimpact-des-politiques-%C3%A9conomiques-et-sociales"/>
  </hyperlinks>
  <pageMargins left="0.70866141732283472" right="0.70866141732283472" top="0.74803149606299213" bottom="0.74803149606299213" header="0.31496062992125984" footer="0.31496062992125984"/>
  <pageSetup paperSize="9" scale="72" orientation="landscape" r:id="rId15"/>
  <headerFooter>
    <oddHeader>&amp;CSuivi du contrat CEPED</oddHeader>
    <oddFooter>&amp;Rsituation actualisée au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European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DEFFOBIS Briac (EEAS-NIAMEY)</dc:creator>
  <cp:lastModifiedBy>DEFFOBIS Briac (EEAS-NIAMEY)</cp:lastModifiedBy>
  <cp:lastPrinted>2013-06-04T16:54:44Z</cp:lastPrinted>
  <dcterms:created xsi:type="dcterms:W3CDTF">2013-04-17T17:17:21Z</dcterms:created>
  <dcterms:modified xsi:type="dcterms:W3CDTF">2013-06-05T15:05:52Z</dcterms:modified>
</cp:coreProperties>
</file>