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autoCompressPictures="0" defaultThemeVersion="124226"/>
  <mc:AlternateContent xmlns:mc="http://schemas.openxmlformats.org/markup-compatibility/2006">
    <mc:Choice Requires="x15">
      <x15ac:absPath xmlns:x15ac="http://schemas.microsoft.com/office/spreadsheetml/2010/11/ac" url="T:\2. Methodological toolkit\6. Social docs\version 3.0\"/>
    </mc:Choice>
  </mc:AlternateContent>
  <xr:revisionPtr revIDLastSave="0" documentId="13_ncr:1_{F2619112-C578-4CA0-BAB6-C22B6CE85526}" xr6:coauthVersionLast="47" xr6:coauthVersionMax="47" xr10:uidLastSave="{00000000-0000-0000-0000-000000000000}"/>
  <bookViews>
    <workbookView xWindow="-108" yWindow="-108" windowWidth="23256" windowHeight="12456" activeTab="2" xr2:uid="{00000000-000D-0000-FFFF-FFFF00000000}"/>
  </bookViews>
  <sheets>
    <sheet name="Profile" sheetId="1" r:id="rId1"/>
    <sheet name="Register" sheetId="2" r:id="rId2"/>
    <sheet name="Questionnaire" sheetId="3" r:id="rId3"/>
    <sheet name="Guidance" sheetId="4" r:id="rId4"/>
  </sheets>
  <definedNames>
    <definedName name="_xlnm._FilterDatabase" localSheetId="2" hidden="1">Questionnaire!$A$1:$N$122</definedName>
    <definedName name="_xlnm.Print_Area" localSheetId="0">Profile!$A$1:$G$29</definedName>
    <definedName name="_xlnm.Print_Area" localSheetId="2">Questionnaire!$A$1:$L$123</definedName>
    <definedName name="_xlnm.Print_Area" localSheetId="1">Register!$A$1:$I$39</definedName>
    <definedName name="_xlnm.Print_Titles" localSheetId="2">Questionnaire!$2:$2</definedName>
    <definedName name="_xlnm.Print_Titles" localSheetId="1">Register!$1:$4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4" i="2" l="1"/>
  <c r="E26" i="3"/>
  <c r="E25" i="3"/>
  <c r="E27" i="3"/>
  <c r="E28" i="3"/>
  <c r="A10" i="4" l="1"/>
  <c r="A11" i="4" s="1"/>
  <c r="A12" i="4" s="1"/>
  <c r="A13" i="4" s="1"/>
  <c r="A15" i="4" s="1"/>
  <c r="A16" i="4" s="1"/>
  <c r="A17" i="4" s="1"/>
  <c r="A18" i="4" s="1"/>
  <c r="A20" i="4" s="1"/>
  <c r="E121" i="3" l="1"/>
  <c r="E120" i="3"/>
  <c r="E119" i="3"/>
  <c r="E116" i="3"/>
  <c r="E115" i="3"/>
  <c r="E114" i="3"/>
  <c r="E111" i="3"/>
  <c r="E110" i="3"/>
  <c r="E107" i="3"/>
  <c r="E106" i="3"/>
  <c r="E105" i="3"/>
  <c r="E101" i="3"/>
  <c r="E100" i="3"/>
  <c r="E99" i="3"/>
  <c r="E96" i="3"/>
  <c r="E95" i="3"/>
  <c r="E92" i="3"/>
  <c r="E91" i="3"/>
  <c r="E90" i="3"/>
  <c r="E89" i="3"/>
  <c r="E85" i="3"/>
  <c r="E84" i="3"/>
  <c r="E81" i="3"/>
  <c r="E80" i="3"/>
  <c r="E79" i="3"/>
  <c r="E76" i="3"/>
  <c r="E75" i="3"/>
  <c r="E72" i="3"/>
  <c r="E71" i="3"/>
  <c r="E67" i="3"/>
  <c r="E66" i="3"/>
  <c r="E63" i="3"/>
  <c r="E62" i="3"/>
  <c r="E61" i="3"/>
  <c r="E60" i="3"/>
  <c r="E57" i="3"/>
  <c r="E56" i="3"/>
  <c r="E55" i="3"/>
  <c r="E54" i="3"/>
  <c r="E53" i="3"/>
  <c r="E50" i="3"/>
  <c r="E49" i="3"/>
  <c r="E48" i="3"/>
  <c r="E47" i="3"/>
  <c r="E44" i="3"/>
  <c r="E43" i="3"/>
  <c r="E39" i="3"/>
  <c r="E38" i="3"/>
  <c r="E37" i="3"/>
  <c r="E36" i="3"/>
  <c r="E33" i="3"/>
  <c r="E32" i="3"/>
  <c r="E31" i="3"/>
  <c r="E24" i="3"/>
  <c r="E29" i="3" s="1"/>
  <c r="E20" i="3"/>
  <c r="E19" i="3"/>
  <c r="E16" i="3"/>
  <c r="E17" i="3" s="1"/>
  <c r="E13" i="3"/>
  <c r="E12" i="3"/>
  <c r="E9" i="3"/>
  <c r="E8" i="3"/>
  <c r="E7" i="3"/>
  <c r="E6" i="3"/>
  <c r="E5" i="3"/>
  <c r="E45" i="3" l="1"/>
  <c r="D45" i="3" s="1"/>
  <c r="E86" i="3"/>
  <c r="D86" i="3" s="1"/>
  <c r="E68" i="3"/>
  <c r="D68" i="3" s="1"/>
  <c r="E77" i="3"/>
  <c r="D77" i="3" s="1"/>
  <c r="E108" i="3"/>
  <c r="D108" i="3" s="1"/>
  <c r="E122" i="3"/>
  <c r="D122" i="3" s="1"/>
  <c r="E51" i="3"/>
  <c r="D51" i="3" s="1"/>
  <c r="E58" i="3"/>
  <c r="D58" i="3" s="1"/>
  <c r="E93" i="3"/>
  <c r="D93" i="3" s="1"/>
  <c r="E97" i="3"/>
  <c r="D97" i="3" s="1"/>
  <c r="E112" i="3"/>
  <c r="D112" i="3" s="1"/>
  <c r="E64" i="3"/>
  <c r="D64" i="3" s="1"/>
  <c r="E34" i="3"/>
  <c r="D34" i="3" s="1"/>
  <c r="E40" i="3"/>
  <c r="D40" i="3" s="1"/>
  <c r="E102" i="3"/>
  <c r="D102" i="3" s="1"/>
  <c r="E73" i="3"/>
  <c r="D73" i="3" s="1"/>
  <c r="E82" i="3"/>
  <c r="D82" i="3" s="1"/>
  <c r="E21" i="3"/>
  <c r="E117" i="3"/>
  <c r="D117" i="3" s="1"/>
  <c r="E14" i="3"/>
  <c r="D14" i="3" s="1"/>
  <c r="E10" i="3"/>
  <c r="D10" i="3" s="1"/>
  <c r="D29" i="3"/>
  <c r="H33" i="2"/>
  <c r="A32" i="2"/>
  <c r="A31" i="2"/>
  <c r="A30" i="2"/>
  <c r="A29" i="2"/>
  <c r="A18" i="1" s="1"/>
  <c r="G18" i="1" l="1"/>
  <c r="F102" i="3"/>
  <c r="I102" i="3"/>
  <c r="I97" i="3"/>
  <c r="F93" i="3"/>
  <c r="I93" i="3"/>
  <c r="F97" i="3"/>
  <c r="D1" i="2"/>
  <c r="G1" i="2"/>
  <c r="J1" i="3"/>
  <c r="D1" i="3"/>
  <c r="B1" i="3"/>
  <c r="A1" i="2"/>
  <c r="J102" i="3" l="1"/>
  <c r="B32" i="2" s="1"/>
  <c r="J93" i="3"/>
  <c r="B30" i="2" s="1"/>
  <c r="C30" i="2" s="1"/>
  <c r="J97" i="3"/>
  <c r="B31" i="2" s="1"/>
  <c r="L7" i="2"/>
  <c r="L6" i="2"/>
  <c r="L5" i="2"/>
  <c r="L4" i="2"/>
  <c r="L3" i="2"/>
  <c r="A38" i="2"/>
  <c r="A37" i="2"/>
  <c r="A36" i="2"/>
  <c r="A35" i="2"/>
  <c r="A34" i="2"/>
  <c r="A19" i="1" s="1"/>
  <c r="A27" i="2"/>
  <c r="A26" i="2"/>
  <c r="A25" i="2"/>
  <c r="A24" i="2"/>
  <c r="A23" i="2"/>
  <c r="A17" i="1" s="1"/>
  <c r="A21" i="2"/>
  <c r="A20" i="2"/>
  <c r="A19" i="2"/>
  <c r="A18" i="2"/>
  <c r="A17" i="2"/>
  <c r="A16" i="2"/>
  <c r="A16" i="1" s="1"/>
  <c r="A13" i="2"/>
  <c r="A12" i="2"/>
  <c r="A11" i="2"/>
  <c r="A15" i="1" s="1"/>
  <c r="A5" i="2"/>
  <c r="A14" i="1" s="1"/>
  <c r="A9" i="2"/>
  <c r="A8" i="2"/>
  <c r="A7" i="2"/>
  <c r="A6" i="2"/>
  <c r="D31" i="2" l="1"/>
  <c r="C31" i="2"/>
  <c r="C32" i="2"/>
  <c r="D32" i="2"/>
  <c r="B33" i="2"/>
  <c r="D18" i="1" s="1"/>
  <c r="I35" i="2"/>
  <c r="I30" i="2"/>
  <c r="I25" i="2"/>
  <c r="I20" i="2"/>
  <c r="I6" i="2"/>
  <c r="I24" i="2"/>
  <c r="I19" i="2"/>
  <c r="I14" i="2"/>
  <c r="I9" i="2"/>
  <c r="I32" i="2"/>
  <c r="I13" i="2"/>
  <c r="I38" i="2"/>
  <c r="I36" i="2"/>
  <c r="I31" i="2"/>
  <c r="I26" i="2"/>
  <c r="I21" i="2"/>
  <c r="I17" i="2"/>
  <c r="I12" i="2"/>
  <c r="I7" i="2"/>
  <c r="I37" i="2"/>
  <c r="I27" i="2"/>
  <c r="I18" i="2"/>
  <c r="I8" i="2"/>
  <c r="I33" i="2"/>
  <c r="F18" i="1" s="1"/>
  <c r="D30" i="2"/>
  <c r="I29" i="3"/>
  <c r="J29" i="3" s="1"/>
  <c r="D17" i="3"/>
  <c r="D33" i="2" l="1"/>
  <c r="E18" i="1" s="1"/>
  <c r="C33" i="2"/>
  <c r="C18" i="1" s="1"/>
  <c r="F51" i="3"/>
  <c r="I14" i="3"/>
  <c r="J14" i="3" s="1"/>
  <c r="D21" i="3"/>
  <c r="I10" i="3" l="1"/>
  <c r="J10" i="3" l="1"/>
  <c r="B6" i="2" s="1"/>
  <c r="C6" i="2" s="1"/>
  <c r="F82" i="3"/>
  <c r="I82" i="3"/>
  <c r="F77" i="3"/>
  <c r="I77" i="3"/>
  <c r="F73" i="3"/>
  <c r="J77" i="3" l="1"/>
  <c r="B25" i="2" s="1"/>
  <c r="C25" i="2" s="1"/>
  <c r="J82" i="3"/>
  <c r="B26" i="2" s="1"/>
  <c r="C26" i="2" s="1"/>
  <c r="H39" i="2"/>
  <c r="G12" i="1"/>
  <c r="H28" i="2"/>
  <c r="H22" i="2"/>
  <c r="I22" i="2" s="1"/>
  <c r="H10" i="2"/>
  <c r="H15" i="2"/>
  <c r="I15" i="1"/>
  <c r="I19" i="1"/>
  <c r="I14" i="1"/>
  <c r="I20" i="1" s="1"/>
  <c r="I17" i="1"/>
  <c r="I16" i="1"/>
  <c r="I28" i="2" l="1"/>
  <c r="F17" i="1" s="1"/>
  <c r="I15" i="2"/>
  <c r="F15" i="1" s="1"/>
  <c r="I10" i="2"/>
  <c r="F14" i="1" s="1"/>
  <c r="I39" i="2"/>
  <c r="F19" i="1" s="1"/>
  <c r="G19" i="1"/>
  <c r="G17" i="1"/>
  <c r="G14" i="1"/>
  <c r="G15" i="1"/>
  <c r="G16" i="1"/>
  <c r="F16" i="1"/>
  <c r="I17" i="3"/>
  <c r="I73" i="3"/>
  <c r="F86" i="3"/>
  <c r="I45" i="3"/>
  <c r="J45" i="3" s="1"/>
  <c r="F64" i="3"/>
  <c r="I68" i="3"/>
  <c r="J68" i="3" s="1"/>
  <c r="F108" i="3"/>
  <c r="I122" i="3"/>
  <c r="I34" i="3"/>
  <c r="J34" i="3" s="1"/>
  <c r="I51" i="3"/>
  <c r="J51" i="3" s="1"/>
  <c r="F117" i="3"/>
  <c r="F68" i="3"/>
  <c r="F40" i="3"/>
  <c r="I40" i="3"/>
  <c r="I58" i="3"/>
  <c r="J58" i="3" s="1"/>
  <c r="F58" i="3"/>
  <c r="B12" i="2"/>
  <c r="C12" i="2" s="1"/>
  <c r="F29" i="3"/>
  <c r="F21" i="3"/>
  <c r="F17" i="3"/>
  <c r="J40" i="3" l="1"/>
  <c r="B14" i="2" s="1"/>
  <c r="C14" i="2" s="1"/>
  <c r="J73" i="3"/>
  <c r="B24" i="2" s="1"/>
  <c r="J122" i="3"/>
  <c r="B38" i="2" s="1"/>
  <c r="C38" i="2" s="1"/>
  <c r="J17" i="3"/>
  <c r="B8" i="2" s="1"/>
  <c r="C8" i="2" s="1"/>
  <c r="D12" i="2"/>
  <c r="I112" i="3"/>
  <c r="F112" i="3"/>
  <c r="B19" i="2"/>
  <c r="C19" i="2" s="1"/>
  <c r="B18" i="2"/>
  <c r="C18" i="2" s="1"/>
  <c r="B21" i="2"/>
  <c r="C21" i="2" s="1"/>
  <c r="B17" i="2"/>
  <c r="C17" i="2" s="1"/>
  <c r="I64" i="3"/>
  <c r="J64" i="3" s="1"/>
  <c r="B13" i="2"/>
  <c r="C13" i="2" s="1"/>
  <c r="I21" i="3"/>
  <c r="F34" i="3"/>
  <c r="F14" i="3"/>
  <c r="I108" i="3"/>
  <c r="J108" i="3" s="1"/>
  <c r="F45" i="3"/>
  <c r="I86" i="3"/>
  <c r="J86" i="3" s="1"/>
  <c r="F122" i="3"/>
  <c r="I117" i="3"/>
  <c r="J117" i="3" s="1"/>
  <c r="F10" i="3"/>
  <c r="C24" i="2" l="1"/>
  <c r="D24" i="2"/>
  <c r="J21" i="3"/>
  <c r="B9" i="2" s="1"/>
  <c r="J112" i="3"/>
  <c r="B36" i="2" s="1"/>
  <c r="C36" i="2" s="1"/>
  <c r="B15" i="2"/>
  <c r="C15" i="2" s="1"/>
  <c r="D21" i="2"/>
  <c r="D19" i="2"/>
  <c r="D18" i="2"/>
  <c r="B35" i="2"/>
  <c r="C35" i="2" s="1"/>
  <c r="B37" i="2"/>
  <c r="C37" i="2" s="1"/>
  <c r="B27" i="2"/>
  <c r="D14" i="2"/>
  <c r="D17" i="2"/>
  <c r="D25" i="2"/>
  <c r="B20" i="2"/>
  <c r="D13" i="2"/>
  <c r="B7" i="2"/>
  <c r="D8" i="2"/>
  <c r="C9" i="2" l="1"/>
  <c r="D9" i="2"/>
  <c r="B28" i="2"/>
  <c r="C28" i="2" s="1"/>
  <c r="C27" i="2"/>
  <c r="B22" i="2"/>
  <c r="C22" i="2" s="1"/>
  <c r="C20" i="2"/>
  <c r="D15" i="2"/>
  <c r="E15" i="1" s="1"/>
  <c r="B10" i="2"/>
  <c r="C10" i="2" s="1"/>
  <c r="C7" i="2"/>
  <c r="B39" i="2"/>
  <c r="C39" i="2" s="1"/>
  <c r="C15" i="1"/>
  <c r="D37" i="2"/>
  <c r="D27" i="2"/>
  <c r="D20" i="2"/>
  <c r="D15" i="1"/>
  <c r="D7" i="2"/>
  <c r="D38" i="2"/>
  <c r="D36" i="2"/>
  <c r="D35" i="2"/>
  <c r="D26" i="2"/>
  <c r="D6" i="2"/>
  <c r="D22" i="2" l="1"/>
  <c r="E16" i="1" s="1"/>
  <c r="D39" i="2"/>
  <c r="E19" i="1" s="1"/>
  <c r="D17" i="1"/>
  <c r="D28" i="2"/>
  <c r="E17" i="1" s="1"/>
  <c r="C17" i="1"/>
  <c r="C16" i="1"/>
  <c r="D16" i="1"/>
  <c r="D10" i="2"/>
  <c r="E14" i="1" s="1"/>
  <c r="C14" i="1"/>
  <c r="C19" i="1"/>
  <c r="D19" i="1"/>
  <c r="D14" i="1"/>
</calcChain>
</file>

<file path=xl/sharedStrings.xml><?xml version="1.0" encoding="utf-8"?>
<sst xmlns="http://schemas.openxmlformats.org/spreadsheetml/2006/main" count="482" uniqueCount="235">
  <si>
    <t>Question</t>
  </si>
  <si>
    <t>Score</t>
  </si>
  <si>
    <t>Source</t>
  </si>
  <si>
    <t>Low</t>
  </si>
  <si>
    <t>High</t>
  </si>
  <si>
    <t>Substantial</t>
  </si>
  <si>
    <t>Level</t>
  </si>
  <si>
    <t>Trend</t>
  </si>
  <si>
    <t>Dimension</t>
  </si>
  <si>
    <t>Major risks and possible negative consequences</t>
  </si>
  <si>
    <t>↑</t>
  </si>
  <si>
    <t>↓</t>
  </si>
  <si>
    <t>↔</t>
  </si>
  <si>
    <t>Average</t>
  </si>
  <si>
    <t>Tr_score</t>
  </si>
  <si>
    <t>Please add justification.</t>
  </si>
  <si>
    <t>Mitigating measures</t>
  </si>
  <si>
    <t>n/a</t>
  </si>
  <si>
    <t>Zero</t>
  </si>
  <si>
    <t>Medium</t>
  </si>
  <si>
    <t>Country:</t>
  </si>
  <si>
    <t>Final:</t>
  </si>
  <si>
    <t>Average:</t>
  </si>
  <si>
    <t>Date last modif.</t>
  </si>
  <si>
    <t xml:space="preserve">  Date Last Modification: </t>
  </si>
  <si>
    <t xml:space="preserve"> . . / . . / 20 . .</t>
  </si>
  <si>
    <t>Value chain:</t>
  </si>
  <si>
    <t>1.2 Child Labour</t>
  </si>
  <si>
    <t>1.1 Respect of labour rights</t>
  </si>
  <si>
    <t>1.1.2 Is freedom of association allowed and effective (collective bargaining)?</t>
  </si>
  <si>
    <t>1.3 Job safety</t>
  </si>
  <si>
    <t>Good reasons for restictions make the question non applicable</t>
  </si>
  <si>
    <t>3.1 Economic activities</t>
  </si>
  <si>
    <t>3.2 Access to resources and services</t>
  </si>
  <si>
    <t xml:space="preserve">3.4.2 Do women have leadership positions within the organisations they are part of? </t>
  </si>
  <si>
    <t xml:space="preserve">3.4.3 Do women have the power to influence services, territorial power and policy decision making? </t>
  </si>
  <si>
    <t>3.4.4 Do women speak in public?</t>
  </si>
  <si>
    <t>3.4.1 Are women members of groups, trade unions, farmers' organisations?</t>
  </si>
  <si>
    <t>3.2.2 Do women have equal land rights as men?</t>
  </si>
  <si>
    <t>1.1.4 To what extent are risks of forced labour in any segment of the value chain minimised?</t>
  </si>
  <si>
    <t>3.1.1 Are risks of women being excluded from certain segments of the value chain minimised?</t>
  </si>
  <si>
    <t>Moderate/Low</t>
  </si>
  <si>
    <t xml:space="preserve">4.2 Accessibility of food </t>
  </si>
  <si>
    <t xml:space="preserve">4.1.1 Does the local production of food increase?
</t>
  </si>
  <si>
    <t xml:space="preserve">4.1.2 Are food supplies increasing on local markets? 
</t>
  </si>
  <si>
    <t xml:space="preserve">4.3 Utilisation and nutritional adequacy </t>
  </si>
  <si>
    <r>
      <t xml:space="preserve">4.3.1 Is the nutritional quality of available food improving?  </t>
    </r>
    <r>
      <rPr>
        <i/>
        <sz val="11"/>
        <rFont val="Arial"/>
        <family val="2"/>
      </rPr>
      <t xml:space="preserve">
</t>
    </r>
  </si>
  <si>
    <t>4.3.2 Are nutritional practices being improved?</t>
  </si>
  <si>
    <t xml:space="preserve">4.2.2 Are (relative) consumers food prices decreasing? </t>
  </si>
  <si>
    <t xml:space="preserve">4.4 Stability </t>
  </si>
  <si>
    <t xml:space="preserve">1.1.5 To what extent are any risks of discrimination in employment for specific categories of the population minimised? </t>
  </si>
  <si>
    <t>1.4 Attractiveness</t>
  </si>
  <si>
    <t>1.4.2 Are conditions of activities attractive for youth?</t>
  </si>
  <si>
    <t>1.1.1 To what extent do companies involved in the value chain respect the standards elaborated in the 8 fundamental ILO international labour conventions and in the ICESCR  and ICCPR?</t>
  </si>
  <si>
    <t>Risk assessment</t>
  </si>
  <si>
    <t>1.4.1 To what extent are remunerations in accordance with local standards?</t>
  </si>
  <si>
    <t xml:space="preserve">4.2.1 Do people have more income to allocate to food?  </t>
  </si>
  <si>
    <t>4.3.3 Is dietary diversity increased?</t>
  </si>
  <si>
    <t>Minimum number of food groups consumed by an individual over a reference period. Ref.: FAO Manual Minimum Dietary Diversity in Women (in preparation). This is relevant only if the baseline score is low.</t>
  </si>
  <si>
    <t>4.4.1 Is risk of periodic food shortage for household reduced?</t>
  </si>
  <si>
    <t xml:space="preserve">4.4.2 Is excessive food price variation reduced? </t>
  </si>
  <si>
    <t>Not at all</t>
  </si>
  <si>
    <t>Previous Analysis</t>
  </si>
  <si>
    <t>../../20..</t>
  </si>
  <si>
    <t>date:</t>
  </si>
  <si>
    <t>Domain</t>
  </si>
  <si>
    <t>Present profile</t>
  </si>
  <si>
    <t>Previous profile</t>
  </si>
  <si>
    <t>Comments</t>
  </si>
  <si>
    <t>Score level</t>
  </si>
  <si>
    <t>Count</t>
  </si>
  <si>
    <t>Risk/Cost of Non-Intervention vs. Benefits</t>
  </si>
  <si>
    <r>
      <rPr>
        <b/>
        <i/>
        <sz val="9"/>
        <rFont val="Arial"/>
        <family val="2"/>
      </rPr>
      <t>Justification if adjustment of the score level =</t>
    </r>
    <r>
      <rPr>
        <i/>
        <sz val="9"/>
        <rFont val="Arial"/>
        <family val="2"/>
      </rPr>
      <t xml:space="preserve"> …</t>
    </r>
  </si>
  <si>
    <t>Explanations on questions</t>
  </si>
  <si>
    <t>Question n°</t>
  </si>
  <si>
    <t>1.2.1</t>
  </si>
  <si>
    <t>1.2.2</t>
  </si>
  <si>
    <t>Cf: Guidance</t>
  </si>
  <si>
    <t>1.4.1</t>
  </si>
  <si>
    <t>Remuneration: provision of income allowing workers to support themselves and their families.</t>
  </si>
  <si>
    <t>2.1.1</t>
  </si>
  <si>
    <t>2.3.1</t>
  </si>
  <si>
    <t>3.1.1</t>
  </si>
  <si>
    <t xml:space="preserve">The complexity of the food and nutrition security sector implies that, for the purpose of this social profile, it should be analysed from the point of view of changes and evolution of the systems </t>
  </si>
  <si>
    <t>4.1.1</t>
  </si>
  <si>
    <t>4.1.2</t>
  </si>
  <si>
    <t>4.2.2</t>
  </si>
  <si>
    <t>4.3.2</t>
  </si>
  <si>
    <t xml:space="preserve">As nutritional practices please consider: nutrition policies and strategies, nutrition-training, education, the setting up of coordination mechanisms between agriculture, health, education, and social protection sectors. Do such nutritional practises target pregnant and lactating women as well as children under five (with a stronger emphasis on those under the age of two)? </t>
  </si>
  <si>
    <t>4.3.3</t>
  </si>
  <si>
    <t>4.4.2</t>
  </si>
  <si>
    <t>5.1.2</t>
  </si>
  <si>
    <t>Health facilities: health center, buildings, equipments…</t>
  </si>
  <si>
    <t>Health services: availabilty of nurse, doctors…</t>
  </si>
  <si>
    <t>5.3.2</t>
  </si>
  <si>
    <t>Impact on food prices; impact on revenues =&gt; link with Economic analysis.</t>
  </si>
  <si>
    <t>Import, transport, stock, market institutions.</t>
  </si>
  <si>
    <t>Price variation can be seasonal or transitory due to any type of shock.</t>
  </si>
  <si>
    <t>Affordability: consider prices for health services or possible existance of health insurance.</t>
  </si>
  <si>
    <t>The reply to this question might be 'non applicable' if the reply to 5.3.2 is 'high'.</t>
  </si>
  <si>
    <t>CFS RAI: principle 9 on meanigful information, consultation and decision making processes.</t>
  </si>
  <si>
    <t>CFS RAI: principle 7 on respect cultural heritage and traditional knowledge and support diversity and innovation.</t>
  </si>
  <si>
    <t>How to use the Social Profile Tool</t>
  </si>
  <si>
    <t xml:space="preserve"> </t>
  </si>
  <si>
    <t>Warning</t>
  </si>
  <si>
    <t>name…</t>
  </si>
  <si>
    <t>Country :</t>
  </si>
  <si>
    <t>Initial count</t>
  </si>
  <si>
    <t>Used in sheets:</t>
  </si>
  <si>
    <t>Ranges used for averages</t>
  </si>
  <si>
    <t>"Questionnaire"</t>
  </si>
  <si>
    <t>"Questionnaire", "Register" and "Profile"</t>
  </si>
  <si>
    <t>-</t>
  </si>
  <si>
    <t>&lt; 1.50</t>
  </si>
  <si>
    <r>
      <t xml:space="preserve">Questionnaire </t>
    </r>
    <r>
      <rPr>
        <sz val="12"/>
        <rFont val="Times New Roman"/>
        <family val="1"/>
      </rPr>
      <t>sheet</t>
    </r>
  </si>
  <si>
    <r>
      <t xml:space="preserve">Register </t>
    </r>
    <r>
      <rPr>
        <sz val="12"/>
        <rFont val="Times New Roman"/>
        <family val="1"/>
      </rPr>
      <t>sheet</t>
    </r>
  </si>
  <si>
    <r>
      <t xml:space="preserve">Profile </t>
    </r>
    <r>
      <rPr>
        <sz val="12"/>
        <rFont val="Times New Roman"/>
        <family val="1"/>
      </rPr>
      <t>sheet</t>
    </r>
  </si>
  <si>
    <r>
      <t xml:space="preserve">How does the profile calculate?           </t>
    </r>
    <r>
      <rPr>
        <b/>
        <sz val="10"/>
        <color rgb="FFC00000"/>
        <rFont val="Wingdings"/>
        <charset val="2"/>
      </rPr>
      <t>è     è     è     è     è     è     è     è</t>
    </r>
  </si>
  <si>
    <r>
      <rPr>
        <sz val="10"/>
        <rFont val="Calibri"/>
        <family val="2"/>
      </rPr>
      <t>≥</t>
    </r>
    <r>
      <rPr>
        <sz val="10"/>
        <rFont val="Arial"/>
        <family val="2"/>
      </rPr>
      <t xml:space="preserve"> 3.5</t>
    </r>
  </si>
  <si>
    <t>2.50 ≤     &lt; 3.50</t>
  </si>
  <si>
    <t>1.50 ≤     &lt; 2.50</t>
  </si>
  <si>
    <t xml:space="preserve">3.1.2 To what extent are women active in the value chain (as producers, processors, workers, traders…)? </t>
  </si>
  <si>
    <t>3.2.1 Do women have ownership of assets (other than land)?</t>
  </si>
  <si>
    <t>3.3.2 To what extent are women autonomous in the organisation of their work?</t>
  </si>
  <si>
    <t>3.2.3 Do women have access to credit?</t>
  </si>
  <si>
    <t xml:space="preserve">3.2.4 Do women have access to other services (extension services, inputs…)? </t>
  </si>
  <si>
    <t>3.3.3 Do women have control over income?</t>
  </si>
  <si>
    <t>3.3.1 To what extent do women take part in the decisions related to production?</t>
  </si>
  <si>
    <t>3.3 Decision making</t>
  </si>
  <si>
    <t>3.3.4 Do women earn independent income?</t>
  </si>
  <si>
    <t>3.2.5 Do women take part in decisions on the purchase, sale or transfer of assets?</t>
  </si>
  <si>
    <t>3.4 Leadership and empowerment</t>
  </si>
  <si>
    <t>3.5 Hardship and division of labour</t>
  </si>
  <si>
    <t>3.5.1 To what extent are the overall work loads of men and women equal (including domestic work and child care)?</t>
  </si>
  <si>
    <t>3.5.2 Are risks of women being subject to strenuous work minimised (e.g. using labour saving technologies…)?</t>
  </si>
  <si>
    <t>5.1.1 Do formal and informal farmer organisations /cooperatives participate in the value chain?</t>
  </si>
  <si>
    <t>5.1.2 How inclusive is group/cooperative membership?</t>
  </si>
  <si>
    <t xml:space="preserve">5.1.3 Do groups have representative and accountable leadership? </t>
  </si>
  <si>
    <t>Inclusiveness viewed from different perspectives: wealth strata, age, gender, ethnic or social groups…</t>
  </si>
  <si>
    <t>5.3 Social involvement</t>
  </si>
  <si>
    <t xml:space="preserve">5.3.1 Do communities participate in decisions that impact their livelihood? </t>
  </si>
  <si>
    <t>5.3.2 Are there actions to ensure respect of traditional knowledge and resources?</t>
  </si>
  <si>
    <t xml:space="preserve">5.3.3 Is there participation in voluntary communal activities for benefit of the community </t>
  </si>
  <si>
    <t>5.3.1</t>
  </si>
  <si>
    <t>6.1 Health services</t>
  </si>
  <si>
    <t>6.2 Housing</t>
  </si>
  <si>
    <t>6.3 Education and training</t>
  </si>
  <si>
    <t xml:space="preserve">6.3.3 Existence and quality of in-service vocational training provided by the investors in the value chain?
</t>
  </si>
  <si>
    <t>5.2 Information and confidence</t>
  </si>
  <si>
    <t xml:space="preserve">5.2.1 Do farmers in the value chain have access to information on agricultural practices, agricultural policies, and market prices? </t>
  </si>
  <si>
    <t>6.4 Mobility ??????</t>
  </si>
  <si>
    <t xml:space="preserve">6.4.1  </t>
  </si>
  <si>
    <t xml:space="preserve">6.4.2 </t>
  </si>
  <si>
    <t>6.1.1</t>
  </si>
  <si>
    <t>6.1.2</t>
  </si>
  <si>
    <t>6.1.3</t>
  </si>
  <si>
    <t>6.3.3</t>
  </si>
  <si>
    <t>5.1 Strength of producer organisations</t>
  </si>
  <si>
    <t>5.1.4 Are farmer groups, cooperatives and associations able to negotiate in input or output markets?</t>
  </si>
  <si>
    <t>5.2.2</t>
  </si>
  <si>
    <t>5.2.2 To what extent is the relation between value chain actors perceived as trustworthy?</t>
  </si>
  <si>
    <t>Explanations</t>
  </si>
  <si>
    <t>Verbal agreement, long lasting collaboration, contract, market, hierarchy… Looking upstream and downstream the VC.</t>
  </si>
  <si>
    <t>6.1.1 Do households have access to health facilities?</t>
  </si>
  <si>
    <t>6.1.2 Do households have access to health services?</t>
  </si>
  <si>
    <t>6.1.3  Are health services affordable for households?</t>
  </si>
  <si>
    <t>6.2.1 Do households have access to good quality accomodations?</t>
  </si>
  <si>
    <t xml:space="preserve">6.2.2 Do households have access to good quality water and sanitation facilities? </t>
  </si>
  <si>
    <t>6.3.1 Is primary education accessible to households?</t>
  </si>
  <si>
    <t>6.3.2 Are secondary and/or vocational education accessible to households?</t>
  </si>
  <si>
    <t xml:space="preserve">1.1.3 To what extent do workers benefit from enforceable and fair contracts </t>
  </si>
  <si>
    <t xml:space="preserve">1.2.1 Degree of school attendance in case  children are working (in any segment of the value chain)? </t>
  </si>
  <si>
    <t>1.2.2 Are children protected from exposure to harmful jobs?</t>
  </si>
  <si>
    <t>1.3.1 Degree of protection from accidents and health damages (in any segment of the value chain)?</t>
  </si>
  <si>
    <t>Does food availability increase? Production,export Yc transports (trucks…).</t>
  </si>
  <si>
    <t xml:space="preserve">6.4.3 </t>
  </si>
  <si>
    <r>
      <rPr>
        <b/>
        <sz val="12"/>
        <rFont val="Times New Roman"/>
        <family val="1"/>
      </rPr>
      <t>Only fill in blank cells and select score levels as they appear in the drop-down lists of the questionnaire!</t>
    </r>
    <r>
      <rPr>
        <sz val="12"/>
        <rFont val="Times New Roman"/>
        <family val="1"/>
      </rPr>
      <t xml:space="preserve">
Grey cells are automatically filled based on previous entries. Grey cells should never be changed by the user.</t>
    </r>
  </si>
  <si>
    <t>It is recommended to follow the steps below:</t>
  </si>
  <si>
    <t>Be careful in using "copy and paste" function that covers more than one cell, as you might interfere with non-visible formulas or cells used for calculations.</t>
  </si>
  <si>
    <r>
      <rPr>
        <b/>
        <sz val="12"/>
        <rFont val="Times New Roman"/>
        <family val="1"/>
      </rPr>
      <t>Fill in the name of the value chain, country and the date</t>
    </r>
    <r>
      <rPr>
        <sz val="12"/>
        <rFont val="Times New Roman"/>
        <family val="1"/>
      </rPr>
      <t xml:space="preserve"> of assessment in the first sheet "Profile". 
They will be copied automatically in the other sheets from where you cannot access these elements.</t>
    </r>
  </si>
  <si>
    <t>*</t>
  </si>
  <si>
    <t>**</t>
  </si>
  <si>
    <r>
      <rPr>
        <b/>
        <sz val="12"/>
        <rFont val="Times New Roman"/>
        <family val="1"/>
      </rPr>
      <t>Give a short justification for your choice</t>
    </r>
    <r>
      <rPr>
        <sz val="12"/>
        <rFont val="Times New Roman"/>
        <family val="1"/>
      </rPr>
      <t xml:space="preserve"> in the "Comments" column. </t>
    </r>
  </si>
  <si>
    <r>
      <rPr>
        <b/>
        <sz val="12"/>
        <rFont val="Times New Roman"/>
        <family val="1"/>
      </rPr>
      <t>Describe the major risks,</t>
    </r>
    <r>
      <rPr>
        <sz val="12"/>
        <rFont val="Times New Roman"/>
        <family val="1"/>
      </rPr>
      <t xml:space="preserve"> if any, in column E. 
All the questions assessed as "not at all" or "moderate/low" in the questionnaire need to be analyzed as possible risks or negative outcomes.
Major risks and negative consequences may be identified by the questionnaire, but could also include further issues to be pointed at. </t>
    </r>
  </si>
  <si>
    <r>
      <t xml:space="preserve">Describe the </t>
    </r>
    <r>
      <rPr>
        <b/>
        <sz val="12"/>
        <rFont val="Times New Roman"/>
        <family val="1"/>
      </rPr>
      <t>major mitigating measures</t>
    </r>
    <r>
      <rPr>
        <sz val="12"/>
        <rFont val="Times New Roman"/>
        <family val="1"/>
      </rPr>
      <t xml:space="preserve"> in column F.</t>
    </r>
  </si>
  <si>
    <r>
      <t xml:space="preserve">Insert date and </t>
    </r>
    <r>
      <rPr>
        <b/>
        <sz val="12"/>
        <rFont val="Times New Roman"/>
        <family val="1"/>
      </rPr>
      <t>copy scores of previous social profile</t>
    </r>
    <r>
      <rPr>
        <sz val="12"/>
        <rFont val="Times New Roman"/>
        <family val="1"/>
      </rPr>
      <t xml:space="preserve"> assessment (column H), if there has been one.</t>
    </r>
  </si>
  <si>
    <r>
      <rPr>
        <b/>
        <sz val="12"/>
        <rFont val="Times New Roman"/>
        <family val="1"/>
      </rPr>
      <t>Highlight progress done</t>
    </r>
    <r>
      <rPr>
        <sz val="12"/>
        <rFont val="Times New Roman"/>
        <family val="1"/>
      </rPr>
      <t xml:space="preserve"> in the implementation of specific measures since previous social profile assessment in column G "Comments".</t>
    </r>
  </si>
  <si>
    <r>
      <t xml:space="preserve">Provide an </t>
    </r>
    <r>
      <rPr>
        <b/>
        <sz val="12"/>
        <rFont val="Times New Roman"/>
        <family val="1"/>
      </rPr>
      <t>overall summary of the key issues and recommendations</t>
    </r>
    <r>
      <rPr>
        <sz val="12"/>
        <rFont val="Times New Roman"/>
        <family val="1"/>
      </rPr>
      <t xml:space="preserve">, the Risk and Cost of Non-Intervention vs. Benefits and the key mitigating measures. </t>
    </r>
  </si>
  <si>
    <r>
      <t>After some time of work and changes,</t>
    </r>
    <r>
      <rPr>
        <b/>
        <sz val="12"/>
        <color rgb="FFC00000"/>
        <rFont val="Arial"/>
        <family val="2"/>
      </rPr>
      <t xml:space="preserve">
                                  it happens that colours are not automatically selected</t>
    </r>
    <r>
      <rPr>
        <sz val="10"/>
        <color rgb="FFC00000"/>
        <rFont val="Arial"/>
        <family val="2"/>
      </rPr>
      <t>.</t>
    </r>
    <r>
      <rPr>
        <b/>
        <sz val="10"/>
        <color rgb="FFC00000"/>
        <rFont val="Arial"/>
        <family val="2"/>
      </rPr>
      <t xml:space="preserve"> 
                                                                      </t>
    </r>
    <r>
      <rPr>
        <b/>
        <sz val="12"/>
        <color rgb="FFC00000"/>
        <rFont val="Arial"/>
        <family val="2"/>
      </rPr>
      <t xml:space="preserve">=&gt; Save your work, close the file and open it again… </t>
    </r>
    <r>
      <rPr>
        <b/>
        <sz val="10"/>
        <color rgb="FFC00000"/>
        <rFont val="Arial"/>
        <family val="2"/>
      </rPr>
      <t>and it will work afresh!</t>
    </r>
  </si>
  <si>
    <r>
      <t xml:space="preserve">In the column "Source", you should include which </t>
    </r>
    <r>
      <rPr>
        <b/>
        <sz val="12"/>
        <rFont val="Times New Roman"/>
        <family val="1"/>
      </rPr>
      <t>source of information</t>
    </r>
    <r>
      <rPr>
        <sz val="12"/>
        <rFont val="Times New Roman"/>
        <family val="1"/>
      </rPr>
      <t xml:space="preserve"> you used for your judgement.</t>
    </r>
  </si>
  <si>
    <r>
      <t>The "</t>
    </r>
    <r>
      <rPr>
        <b/>
        <sz val="12"/>
        <rFont val="Times New Roman"/>
        <family val="1"/>
      </rPr>
      <t>Average</t>
    </r>
    <r>
      <rPr>
        <sz val="12"/>
        <rFont val="Times New Roman"/>
        <family val="1"/>
      </rPr>
      <t>" score level is automatically set as the unweighted average of the score levels for the underlying questions. 
In exceptional cases,</t>
    </r>
    <r>
      <rPr>
        <b/>
        <sz val="12"/>
        <rFont val="Times New Roman"/>
        <family val="1"/>
      </rPr>
      <t xml:space="preserve"> the average score level can be manually modified</t>
    </r>
    <r>
      <rPr>
        <sz val="12"/>
        <rFont val="Times New Roman"/>
        <family val="1"/>
      </rPr>
      <t xml:space="preserve"> using column I (cell next to "Final:"). This may be used in order to take into account important aspects not covered by the questions. 
In this case, </t>
    </r>
    <r>
      <rPr>
        <b/>
        <sz val="12"/>
        <rFont val="Times New Roman"/>
        <family val="1"/>
      </rPr>
      <t>a justification should be provided</t>
    </r>
    <r>
      <rPr>
        <sz val="12"/>
        <rFont val="Times New Roman"/>
        <family val="1"/>
      </rPr>
      <t xml:space="preserve"> (under "Comments", column K). 
Change can only be done to the immediate nearest score level or to n/a (otherwise the calculations will be wrong). 
</t>
    </r>
    <r>
      <rPr>
        <u/>
        <sz val="12"/>
        <rFont val="Times New Roman"/>
        <family val="1"/>
      </rPr>
      <t>NB</t>
    </r>
    <r>
      <rPr>
        <sz val="12"/>
        <rFont val="Times New Roman"/>
        <family val="1"/>
      </rPr>
      <t>: After making trials of adjustment of this cell, if you eventually want to let the initial automatic calculation work, it is necessary to reintroduce manually the reference of the corresponding D cell ("=Dx" for line x) to come back to the intial state of the spreadsheet.</t>
    </r>
  </si>
  <si>
    <t>When using this Excel tool, please take into account the following guiding principles:</t>
  </si>
  <si>
    <r>
      <rPr>
        <b/>
        <sz val="12"/>
        <rFont val="Times New Roman"/>
        <family val="1"/>
      </rPr>
      <t>Respond to each question by using the score levels</t>
    </r>
    <r>
      <rPr>
        <sz val="12"/>
        <rFont val="Times New Roman"/>
        <family val="1"/>
      </rPr>
      <t xml:space="preserve">: 
- </t>
    </r>
    <r>
      <rPr>
        <b/>
        <sz val="12"/>
        <color rgb="FF00B050"/>
        <rFont val="Times New Roman"/>
        <family val="1"/>
      </rPr>
      <t>High</t>
    </r>
    <r>
      <rPr>
        <sz val="12"/>
        <rFont val="Times New Roman"/>
        <family val="1"/>
      </rPr>
      <t xml:space="preserve">, 
- </t>
    </r>
    <r>
      <rPr>
        <b/>
        <sz val="12"/>
        <color rgb="FF92D050"/>
        <rFont val="Times New Roman"/>
        <family val="1"/>
      </rPr>
      <t>Substantial</t>
    </r>
    <r>
      <rPr>
        <sz val="12"/>
        <rFont val="Times New Roman"/>
        <family val="1"/>
      </rPr>
      <t xml:space="preserve">, 
- </t>
    </r>
    <r>
      <rPr>
        <b/>
        <sz val="12"/>
        <color rgb="FFFFC000"/>
        <rFont val="Times New Roman"/>
        <family val="1"/>
      </rPr>
      <t>Moderate/Low</t>
    </r>
    <r>
      <rPr>
        <sz val="12"/>
        <rFont val="Times New Roman"/>
        <family val="1"/>
      </rPr>
      <t xml:space="preserve">, 
- </t>
    </r>
    <r>
      <rPr>
        <b/>
        <sz val="12"/>
        <color rgb="FFFF0000"/>
        <rFont val="Times New Roman"/>
        <family val="1"/>
      </rPr>
      <t>Not at all</t>
    </r>
    <r>
      <rPr>
        <sz val="12"/>
        <rFont val="Times New Roman"/>
        <family val="1"/>
      </rPr>
      <t xml:space="preserve">,
- </t>
    </r>
    <r>
      <rPr>
        <b/>
        <sz val="12"/>
        <rFont val="Times New Roman"/>
        <family val="1"/>
      </rPr>
      <t>n/a</t>
    </r>
    <r>
      <rPr>
        <sz val="12"/>
        <rFont val="Times New Roman"/>
        <family val="1"/>
      </rPr>
      <t xml:space="preserve"> = </t>
    </r>
    <r>
      <rPr>
        <b/>
        <sz val="12"/>
        <rFont val="Times New Roman"/>
        <family val="1"/>
      </rPr>
      <t>not applicable</t>
    </r>
    <r>
      <rPr>
        <sz val="12"/>
        <rFont val="Times New Roman"/>
        <family val="1"/>
      </rPr>
      <t xml:space="preserve"> (when not relevant) or </t>
    </r>
    <r>
      <rPr>
        <b/>
        <sz val="12"/>
        <rFont val="Times New Roman"/>
        <family val="1"/>
      </rPr>
      <t>not available</t>
    </r>
    <r>
      <rPr>
        <sz val="12"/>
        <rFont val="Times New Roman"/>
        <family val="1"/>
      </rPr>
      <t xml:space="preserve"> (when not possible to reply). 
In your assessment, take into account the likelihood and the impact and consider the stage of the chain the most at risk.</t>
    </r>
  </si>
  <si>
    <t xml:space="preserve">4.1 Availability of food </t>
  </si>
  <si>
    <r>
      <t xml:space="preserve">SOCIAL PROFILE  </t>
    </r>
    <r>
      <rPr>
        <b/>
        <sz val="9"/>
        <color rgb="FFFF0000"/>
        <rFont val="Arial"/>
        <family val="2"/>
      </rPr>
      <t>(V.2017-0)</t>
    </r>
  </si>
  <si>
    <t>***</t>
  </si>
  <si>
    <r>
      <t>When writing comments and observation with text ending beyond the limits of the cell,</t>
    </r>
    <r>
      <rPr>
        <b/>
        <sz val="12"/>
        <rFont val="Times New Roman"/>
        <family val="1"/>
      </rPr>
      <t xml:space="preserve"> you can adjust the row height</t>
    </r>
    <r>
      <rPr>
        <sz val="12"/>
        <rFont val="Times New Roman"/>
        <family val="1"/>
      </rPr>
      <t xml:space="preserve"> by dragging down the bottom line of the row from the far left colum which shows the row numbers.</t>
    </r>
  </si>
  <si>
    <t>1. WORKING CONDITIONS</t>
  </si>
  <si>
    <t>2. LAND &amp; WATER RIGHTS</t>
  </si>
  <si>
    <t>3. GENDER EQUALITY</t>
  </si>
  <si>
    <t>4. FOOD AND NUTRITION SECURITY</t>
  </si>
  <si>
    <t>5. SOCIAL CAPITAL</t>
  </si>
  <si>
    <t>6. LIVING CONDITIONS</t>
  </si>
  <si>
    <t xml:space="preserve">Overall Recommendation by type of actor </t>
  </si>
  <si>
    <t>Major Issues - questions replied in red</t>
  </si>
  <si>
    <t xml:space="preserve">Key Mitigating Measures </t>
  </si>
  <si>
    <t xml:space="preserve">put as 2.1.1 to give the general overview (otherwise too often it is interpreted as related only to land expropriation </t>
  </si>
  <si>
    <t>2.1.1 Does the prevailing land and water tenure system ensure equitable and secure access to land for actors in the VC, particularly those from vulnerable groups?</t>
  </si>
  <si>
    <t xml:space="preserve">2.1.2 To what extent do VC operations in a given land and water tenure system favour good environmental practises? </t>
  </si>
  <si>
    <t>2.1.3 Does government policy towards land and water tenure in the VC favour equity, tenure security favourable to sustainable development approaches?</t>
  </si>
  <si>
    <t>2.1.4 Do the public institutions act to prevent and manage tenure disputes, violent conflicts and corruption related to the VC operations?</t>
  </si>
  <si>
    <t>2.1.5 In the case of group, communal or common land, do all members of the community have the right to take part in decision-making on land-use?</t>
  </si>
  <si>
    <t xml:space="preserve">2.1 Equity and security of land and water tenure </t>
  </si>
  <si>
    <t>VGGT compliant Large-Scale Land Acquisition</t>
  </si>
  <si>
    <t>2.2 Respect of Water rights</t>
  </si>
  <si>
    <t>2.2.1 Do existing systems of water distribution promote equitable and secure rights to water for actors of the VC, particularly for those from vulnerable groups?</t>
  </si>
  <si>
    <t>2.2.2 Do existing systems of water distribution promote sustainable use of water?</t>
  </si>
  <si>
    <t>2.2.3 Does government policy towards water distribution in the VC favour equity and environmental sustainability?</t>
  </si>
  <si>
    <t>2.3.1 Do government departments and agencies, companies and other institutions involved in the VC safeguard legitimate tenure rights against threats and infringements and provide access to justice where requested?</t>
  </si>
  <si>
    <t>2.3.2 Do stakeholders in the VC including farmers have access to information about their rights in cases of potential LSLA and to information on specific planned LSLAs that affect them?</t>
  </si>
  <si>
    <t>2.3.3 Do affected groups participate in decision-making on LSLA and is the principle of Free, Prior and Informed Consent observed?</t>
  </si>
  <si>
    <t xml:space="preserve">2.3.4 Where expropriation or disruption of livelihoods is considered justified, is a system for ensuring fair and prompt compensation in place (in accordance with the national law and publicly acknowledged as being fair)?  	</t>
  </si>
  <si>
    <t>What is or are the land tenure systems of the country and in the VC (both in legal system or used)? Does the land tenure system allow VC actors to access land to produce the commodity in question for a reasonable period and without being subject to exploitation?</t>
  </si>
  <si>
    <t>2.1.2</t>
  </si>
  <si>
    <t>To what extent does the land tenure system allows actors in the VC to invest in agricultural practises that maintain and improve land/soil quality and reduce land use change? Social experts should answer the question based on an awareness of the different views in the development literature and evidence from the VC under consideration.</t>
  </si>
  <si>
    <t>2.1.3</t>
  </si>
  <si>
    <t>Government policy can take many forms, including land reform in favour of small farmers, conversion of customary tenure to individual freehold or intermediate titling initiatives, or support to LSLAs. Conclusions on the likely impacts on equity, tenure security and environmental sustainability should be based on evidence from the VC under consideration.</t>
  </si>
  <si>
    <t>2.2.1</t>
  </si>
  <si>
    <t>Covers issues in water distribution including water charges to farmers and fisherman, and inequality between head-enders and tail enders</t>
  </si>
  <si>
    <t>2.2.2</t>
  </si>
  <si>
    <t>Covers incentives/disincentives for over-extraction, soil salinisation etc.</t>
  </si>
  <si>
    <t>Covers reform (if any) of water rights, or government policy that favours large irrigation schemes over small farmers or vice-versa</t>
  </si>
  <si>
    <t>2.2.3</t>
  </si>
  <si>
    <t>This question includes key wording from paragraphs 3.1.2 and 3.1.4 of the VGGT</t>
  </si>
  <si>
    <t xml:space="preserve">VC actors hold “bundles of rights” in land and natural resources (water, wildlife, trees, soil, etc.), which can include the rights of access, withdrawal, management, exclusion and alienation.  This domain focuses on the prevailing land tenure systems and systems of water rights (which raise very different issues) within which VC actors, particularly producers, operate as well as the specific risks stemming from large-scale land acquisition (LSLAs) - often referred to as “land-grabs”. Issues for water include: inequity between head-enders and tail-enders, and government policies that favour large-scale over small-scale irrigation.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</si>
</sst>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8"/>
      <name val="Arial"/>
      <family val="2"/>
    </font>
    <font>
      <b/>
      <sz val="10"/>
      <name val="Arial"/>
      <family val="2"/>
    </font>
    <font>
      <sz val="12"/>
      <name val="Times New Roman"/>
      <family val="1"/>
    </font>
    <font>
      <b/>
      <sz val="12"/>
      <name val="Times New Roman"/>
      <family val="1"/>
    </font>
    <font>
      <b/>
      <sz val="12"/>
      <color indexed="8"/>
      <name val="Times New Roman"/>
      <family val="1"/>
    </font>
    <font>
      <sz val="9"/>
      <name val="Arial"/>
      <family val="2"/>
    </font>
    <font>
      <sz val="10"/>
      <name val="Arial"/>
      <family val="2"/>
    </font>
    <font>
      <b/>
      <sz val="11"/>
      <name val="Arial"/>
      <family val="2"/>
    </font>
    <font>
      <sz val="11"/>
      <name val="Arial"/>
      <family val="2"/>
    </font>
    <font>
      <i/>
      <sz val="11"/>
      <name val="Arial"/>
      <family val="2"/>
    </font>
    <font>
      <i/>
      <sz val="9"/>
      <name val="Arial"/>
      <family val="2"/>
    </font>
    <font>
      <b/>
      <sz val="10"/>
      <color rgb="FFC00000"/>
      <name val="Arial"/>
      <family val="2"/>
    </font>
    <font>
      <sz val="10"/>
      <color rgb="FFFF0000"/>
      <name val="Arial"/>
      <family val="2"/>
    </font>
    <font>
      <sz val="12"/>
      <color rgb="FF555555"/>
      <name val="Arial"/>
      <family val="2"/>
    </font>
    <font>
      <b/>
      <sz val="10"/>
      <color rgb="FFFF0000"/>
      <name val="Arial"/>
      <family val="2"/>
    </font>
    <font>
      <b/>
      <sz val="12"/>
      <name val="Arial"/>
      <family val="2"/>
    </font>
    <font>
      <b/>
      <i/>
      <sz val="9"/>
      <name val="Arial"/>
      <family val="2"/>
    </font>
    <font>
      <b/>
      <sz val="9"/>
      <name val="Arial"/>
      <family val="2"/>
    </font>
    <font>
      <b/>
      <sz val="8"/>
      <name val="Arial"/>
      <family val="2"/>
    </font>
    <font>
      <b/>
      <i/>
      <sz val="10"/>
      <name val="Arial"/>
      <family val="2"/>
    </font>
    <font>
      <b/>
      <i/>
      <sz val="14"/>
      <name val="Arial"/>
      <family val="2"/>
    </font>
    <font>
      <i/>
      <sz val="10"/>
      <name val="Arial"/>
      <family val="2"/>
    </font>
    <font>
      <b/>
      <i/>
      <sz val="12"/>
      <name val="Arial"/>
      <family val="2"/>
    </font>
    <font>
      <b/>
      <sz val="12"/>
      <color rgb="FFC00000"/>
      <name val="Arial"/>
      <family val="2"/>
    </font>
    <font>
      <sz val="10"/>
      <color rgb="FFC00000"/>
      <name val="Arial"/>
      <family val="2"/>
    </font>
    <font>
      <b/>
      <sz val="10"/>
      <color rgb="FFC00000"/>
      <name val="Wingdings"/>
      <charset val="2"/>
    </font>
    <font>
      <sz val="10"/>
      <name val="Calibri"/>
      <family val="2"/>
    </font>
    <font>
      <b/>
      <sz val="12"/>
      <color rgb="FF00B050"/>
      <name val="Times New Roman"/>
      <family val="1"/>
    </font>
    <font>
      <b/>
      <sz val="12"/>
      <color rgb="FF92D050"/>
      <name val="Times New Roman"/>
      <family val="1"/>
    </font>
    <font>
      <b/>
      <sz val="12"/>
      <color rgb="FFFFC000"/>
      <name val="Times New Roman"/>
      <family val="1"/>
    </font>
    <font>
      <b/>
      <sz val="12"/>
      <color rgb="FFFF0000"/>
      <name val="Times New Roman"/>
      <family val="1"/>
    </font>
    <font>
      <u/>
      <sz val="12"/>
      <name val="Times New Roman"/>
      <family val="1"/>
    </font>
    <font>
      <b/>
      <sz val="14"/>
      <color rgb="FFC00000"/>
      <name val="Arial"/>
      <family val="2"/>
    </font>
    <font>
      <b/>
      <sz val="12"/>
      <color rgb="FFFF0000"/>
      <name val="Arial"/>
      <family val="2"/>
    </font>
    <font>
      <b/>
      <sz val="9"/>
      <color rgb="FFFF0000"/>
      <name val="Arial"/>
      <family val="2"/>
    </font>
  </fonts>
  <fills count="34">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00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785B97"/>
        <bgColor indexed="64"/>
      </patternFill>
    </fill>
    <fill>
      <patternFill patternType="solid">
        <fgColor rgb="FFB1A0C7"/>
        <bgColor indexed="64"/>
      </patternFill>
    </fill>
    <fill>
      <patternFill patternType="solid">
        <fgColor theme="2" tint="-0.249977111117893"/>
        <bgColor indexed="64"/>
      </patternFill>
    </fill>
    <fill>
      <patternFill patternType="solid">
        <fgColor theme="9"/>
        <bgColor indexed="64"/>
      </patternFill>
    </fill>
    <fill>
      <patternFill patternType="solid">
        <fgColor theme="6" tint="0.59999389629810485"/>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2" tint="-9.9978637043366805E-2"/>
        <bgColor indexed="64"/>
      </patternFill>
    </fill>
  </fills>
  <borders count="86">
    <border>
      <left/>
      <right/>
      <top/>
      <bottom/>
      <diagonal/>
    </border>
    <border>
      <left/>
      <right style="medium">
        <color auto="1"/>
      </right>
      <top/>
      <bottom/>
      <diagonal/>
    </border>
    <border>
      <left style="medium">
        <color auto="1"/>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double">
        <color auto="1"/>
      </bottom>
      <diagonal/>
    </border>
    <border>
      <left style="medium">
        <color auto="1"/>
      </left>
      <right/>
      <top style="thin">
        <color auto="1"/>
      </top>
      <bottom style="thin">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double">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double">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thin">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top style="medium">
        <color auto="1"/>
      </top>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right style="medium">
        <color auto="1"/>
      </right>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style="thin">
        <color auto="1"/>
      </left>
      <right/>
      <top/>
      <bottom style="medium">
        <color auto="1"/>
      </bottom>
      <diagonal/>
    </border>
    <border>
      <left style="thin">
        <color indexed="64"/>
      </left>
      <right style="thin">
        <color auto="1"/>
      </right>
      <top style="thin">
        <color auto="1"/>
      </top>
      <bottom/>
      <diagonal/>
    </border>
    <border>
      <left style="thin">
        <color auto="1"/>
      </left>
      <right style="thin">
        <color auto="1"/>
      </right>
      <top style="thin">
        <color indexed="64"/>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medium">
        <color auto="1"/>
      </top>
      <bottom style="thin">
        <color indexed="64"/>
      </bottom>
      <diagonal/>
    </border>
    <border>
      <left style="medium">
        <color auto="1"/>
      </left>
      <right/>
      <top style="thin">
        <color auto="1"/>
      </top>
      <bottom/>
      <diagonal/>
    </border>
    <border>
      <left/>
      <right style="thin">
        <color auto="1"/>
      </right>
      <top style="thin">
        <color indexed="64"/>
      </top>
      <bottom/>
      <diagonal/>
    </border>
    <border>
      <left style="thin">
        <color auto="1"/>
      </left>
      <right style="thin">
        <color auto="1"/>
      </right>
      <top style="medium">
        <color auto="1"/>
      </top>
      <bottom style="thin">
        <color indexed="64"/>
      </bottom>
      <diagonal/>
    </border>
    <border>
      <left/>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indexed="64"/>
      </bottom>
      <diagonal/>
    </border>
    <border>
      <left/>
      <right style="thin">
        <color auto="1"/>
      </right>
      <top/>
      <bottom style="medium">
        <color auto="1"/>
      </bottom>
      <diagonal/>
    </border>
    <border>
      <left style="thin">
        <color auto="1"/>
      </left>
      <right/>
      <top style="medium">
        <color auto="1"/>
      </top>
      <bottom/>
      <diagonal/>
    </border>
    <border>
      <left style="medium">
        <color auto="1"/>
      </left>
      <right style="medium">
        <color auto="1"/>
      </right>
      <top style="thin">
        <color indexed="64"/>
      </top>
      <bottom/>
      <diagonal/>
    </border>
    <border>
      <left style="medium">
        <color indexed="64"/>
      </left>
      <right style="medium">
        <color auto="1"/>
      </right>
      <top style="double">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double">
        <color indexed="64"/>
      </top>
      <bottom/>
      <diagonal/>
    </border>
    <border>
      <left style="thin">
        <color auto="1"/>
      </left>
      <right/>
      <top/>
      <bottom/>
      <diagonal/>
    </border>
    <border>
      <left/>
      <right style="thin">
        <color auto="1"/>
      </right>
      <top/>
      <bottom/>
      <diagonal/>
    </border>
    <border>
      <left style="medium">
        <color auto="1"/>
      </left>
      <right style="thin">
        <color indexed="64"/>
      </right>
      <top/>
      <bottom/>
      <diagonal/>
    </border>
    <border>
      <left style="thin">
        <color indexed="64"/>
      </left>
      <right style="medium">
        <color auto="1"/>
      </right>
      <top/>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top style="thin">
        <color auto="1"/>
      </top>
      <bottom style="double">
        <color auto="1"/>
      </bottom>
      <diagonal/>
    </border>
  </borders>
  <cellStyleXfs count="1">
    <xf numFmtId="0" fontId="0" fillId="0" borderId="0"/>
  </cellStyleXfs>
  <cellXfs count="624">
    <xf numFmtId="0" fontId="0" fillId="0" borderId="0" xfId="0"/>
    <xf numFmtId="0" fontId="9" fillId="0" borderId="4"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2" fontId="7" fillId="4" borderId="14" xfId="0" applyNumberFormat="1" applyFont="1" applyFill="1" applyBorder="1" applyAlignment="1">
      <alignment horizontal="center" vertical="center"/>
    </xf>
    <xf numFmtId="0" fontId="0" fillId="0" borderId="2" xfId="0" applyBorder="1"/>
    <xf numFmtId="0" fontId="0" fillId="0" borderId="1" xfId="0" applyBorder="1"/>
    <xf numFmtId="0" fontId="2" fillId="2" borderId="8" xfId="0" applyFont="1" applyFill="1" applyBorder="1" applyAlignment="1">
      <alignment horizontal="left" vertical="center"/>
    </xf>
    <xf numFmtId="0" fontId="2" fillId="0" borderId="0" xfId="0" applyFont="1" applyAlignment="1">
      <alignment horizontal="center"/>
    </xf>
    <xf numFmtId="0" fontId="6" fillId="2" borderId="41" xfId="0" applyFont="1" applyFill="1" applyBorder="1" applyAlignment="1">
      <alignment horizontal="right"/>
    </xf>
    <xf numFmtId="49" fontId="6" fillId="2" borderId="18" xfId="0" applyNumberFormat="1" applyFont="1" applyFill="1" applyBorder="1" applyAlignment="1">
      <alignment horizontal="left"/>
    </xf>
    <xf numFmtId="0" fontId="6" fillId="2" borderId="27" xfId="0" applyFont="1" applyFill="1" applyBorder="1" applyAlignment="1">
      <alignment horizontal="center"/>
    </xf>
    <xf numFmtId="0" fontId="6" fillId="2" borderId="34"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50" xfId="0" applyFont="1" applyFill="1"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0" fontId="2" fillId="5" borderId="49" xfId="0" applyFont="1" applyFill="1" applyBorder="1" applyAlignment="1" applyProtection="1">
      <alignment horizontal="center" vertical="center"/>
      <protection locked="0"/>
    </xf>
    <xf numFmtId="0" fontId="2" fillId="2" borderId="49" xfId="0" applyFont="1" applyFill="1" applyBorder="1" applyAlignment="1">
      <alignment horizontal="center" vertical="center"/>
    </xf>
    <xf numFmtId="2" fontId="2" fillId="2" borderId="28" xfId="0" applyNumberFormat="1" applyFont="1" applyFill="1" applyBorder="1" applyAlignment="1">
      <alignment horizontal="center" vertical="center"/>
    </xf>
    <xf numFmtId="0" fontId="2" fillId="2" borderId="48" xfId="0" applyFont="1" applyFill="1" applyBorder="1" applyAlignment="1">
      <alignment horizontal="center" vertical="center"/>
    </xf>
    <xf numFmtId="2" fontId="2" fillId="4" borderId="49" xfId="0" applyNumberFormat="1" applyFont="1" applyFill="1" applyBorder="1" applyAlignment="1">
      <alignment horizontal="center" vertical="center"/>
    </xf>
    <xf numFmtId="0" fontId="2" fillId="17" borderId="2" xfId="0" applyFont="1" applyFill="1" applyBorder="1" applyAlignment="1">
      <alignment vertical="center"/>
    </xf>
    <xf numFmtId="0" fontId="2" fillId="17" borderId="0" xfId="0" applyFont="1" applyFill="1" applyAlignment="1">
      <alignment vertical="center"/>
    </xf>
    <xf numFmtId="0" fontId="2" fillId="17" borderId="40" xfId="0" applyFont="1" applyFill="1" applyBorder="1" applyAlignment="1">
      <alignment horizontal="right" vertical="center"/>
    </xf>
    <xf numFmtId="2" fontId="2" fillId="17" borderId="40" xfId="0" applyNumberFormat="1" applyFont="1" applyFill="1" applyBorder="1" applyAlignment="1">
      <alignment horizontal="center" vertical="center"/>
    </xf>
    <xf numFmtId="0" fontId="2" fillId="17" borderId="40" xfId="0" applyFont="1" applyFill="1" applyBorder="1" applyAlignment="1">
      <alignment horizontal="center" vertical="center"/>
    </xf>
    <xf numFmtId="0" fontId="2" fillId="19" borderId="48" xfId="0" applyFont="1" applyFill="1" applyBorder="1" applyAlignment="1">
      <alignment horizontal="right" vertical="center"/>
    </xf>
    <xf numFmtId="0" fontId="6" fillId="11" borderId="22" xfId="0" applyFont="1" applyFill="1" applyBorder="1" applyAlignment="1" applyProtection="1">
      <alignment horizontal="left" vertical="top" wrapText="1"/>
      <protection locked="0"/>
    </xf>
    <xf numFmtId="0" fontId="6" fillId="19" borderId="22" xfId="0" applyFont="1" applyFill="1" applyBorder="1" applyAlignment="1" applyProtection="1">
      <alignment vertical="top" wrapText="1"/>
      <protection locked="0"/>
    </xf>
    <xf numFmtId="0" fontId="2" fillId="21" borderId="48" xfId="0" applyFont="1" applyFill="1" applyBorder="1" applyAlignment="1">
      <alignment vertical="top"/>
    </xf>
    <xf numFmtId="0" fontId="2" fillId="12" borderId="48" xfId="0" applyFont="1" applyFill="1" applyBorder="1" applyAlignment="1">
      <alignment horizontal="right" vertical="center"/>
    </xf>
    <xf numFmtId="0" fontId="6" fillId="12" borderId="22" xfId="0" applyFont="1" applyFill="1" applyBorder="1" applyAlignment="1" applyProtection="1">
      <alignment horizontal="left" vertical="top" wrapText="1"/>
      <protection locked="0"/>
    </xf>
    <xf numFmtId="0" fontId="2" fillId="12" borderId="16" xfId="0" applyFont="1" applyFill="1" applyBorder="1" applyAlignment="1">
      <alignment vertical="center"/>
    </xf>
    <xf numFmtId="0" fontId="2" fillId="12" borderId="27" xfId="0" applyFont="1" applyFill="1" applyBorder="1" applyAlignment="1">
      <alignment vertical="center"/>
    </xf>
    <xf numFmtId="0" fontId="2" fillId="12" borderId="53" xfId="0" applyFont="1" applyFill="1" applyBorder="1" applyAlignment="1">
      <alignment horizontal="right" vertical="center"/>
    </xf>
    <xf numFmtId="0" fontId="8" fillId="7" borderId="29" xfId="0" applyFont="1" applyFill="1" applyBorder="1" applyAlignment="1">
      <alignment horizontal="right" vertical="center" wrapText="1"/>
    </xf>
    <xf numFmtId="0" fontId="2" fillId="2" borderId="54" xfId="0" applyFont="1" applyFill="1" applyBorder="1" applyAlignment="1">
      <alignment horizontal="center" vertical="center"/>
    </xf>
    <xf numFmtId="0" fontId="6" fillId="12" borderId="35" xfId="0" applyFont="1" applyFill="1" applyBorder="1" applyAlignment="1" applyProtection="1">
      <alignment horizontal="left" vertical="top" wrapText="1"/>
      <protection locked="0"/>
    </xf>
    <xf numFmtId="0" fontId="0" fillId="0" borderId="22" xfId="0" applyBorder="1" applyAlignment="1" applyProtection="1">
      <alignment horizontal="center" vertical="top"/>
      <protection locked="0"/>
    </xf>
    <xf numFmtId="2" fontId="2" fillId="2" borderId="57" xfId="0" applyNumberFormat="1" applyFont="1" applyFill="1" applyBorder="1" applyAlignment="1">
      <alignment horizontal="center" vertical="center"/>
    </xf>
    <xf numFmtId="0" fontId="2" fillId="2" borderId="53" xfId="0" applyFont="1" applyFill="1" applyBorder="1" applyAlignment="1">
      <alignment horizontal="center" vertical="center"/>
    </xf>
    <xf numFmtId="0" fontId="2" fillId="2" borderId="48" xfId="0" applyFont="1" applyFill="1" applyBorder="1" applyAlignment="1">
      <alignment vertical="center"/>
    </xf>
    <xf numFmtId="0" fontId="2" fillId="9" borderId="24" xfId="0" applyFont="1" applyFill="1" applyBorder="1" applyAlignment="1">
      <alignment vertical="center"/>
    </xf>
    <xf numFmtId="0" fontId="2" fillId="15" borderId="24" xfId="0" applyFont="1" applyFill="1" applyBorder="1" applyAlignment="1">
      <alignment vertical="center"/>
    </xf>
    <xf numFmtId="0" fontId="2" fillId="15" borderId="40" xfId="0" applyFont="1" applyFill="1" applyBorder="1" applyAlignment="1">
      <alignment vertical="center"/>
    </xf>
    <xf numFmtId="0" fontId="2" fillId="15" borderId="25" xfId="0" applyFont="1" applyFill="1" applyBorder="1" applyAlignment="1">
      <alignment vertical="center"/>
    </xf>
    <xf numFmtId="0" fontId="7" fillId="16" borderId="26" xfId="0" applyFont="1" applyFill="1" applyBorder="1" applyAlignment="1">
      <alignment horizontal="left" vertical="center"/>
    </xf>
    <xf numFmtId="0" fontId="7" fillId="16" borderId="6" xfId="0" applyFont="1" applyFill="1" applyBorder="1" applyAlignment="1">
      <alignment horizontal="left" vertical="center"/>
    </xf>
    <xf numFmtId="0" fontId="7" fillId="16" borderId="7" xfId="0" applyFont="1" applyFill="1" applyBorder="1" applyAlignment="1">
      <alignment horizontal="left" vertical="center"/>
    </xf>
    <xf numFmtId="0" fontId="7" fillId="16" borderId="2" xfId="0" applyFont="1" applyFill="1" applyBorder="1" applyAlignment="1">
      <alignment horizontal="right" vertical="center"/>
    </xf>
    <xf numFmtId="0" fontId="2" fillId="13" borderId="24" xfId="0" applyFont="1" applyFill="1" applyBorder="1" applyAlignment="1">
      <alignment vertical="center"/>
    </xf>
    <xf numFmtId="0" fontId="2" fillId="13" borderId="25" xfId="0" applyFont="1" applyFill="1" applyBorder="1" applyAlignment="1">
      <alignment vertical="center"/>
    </xf>
    <xf numFmtId="0" fontId="7" fillId="14" borderId="26" xfId="0" applyFont="1" applyFill="1" applyBorder="1" applyAlignment="1">
      <alignment horizontal="left" vertical="center" wrapText="1"/>
    </xf>
    <xf numFmtId="0" fontId="7" fillId="14" borderId="6" xfId="0" applyFont="1" applyFill="1" applyBorder="1" applyAlignment="1">
      <alignment horizontal="left" vertical="center"/>
    </xf>
    <xf numFmtId="0" fontId="7" fillId="14" borderId="7" xfId="0" applyFont="1" applyFill="1" applyBorder="1" applyAlignment="1">
      <alignment horizontal="left" vertical="center" wrapText="1"/>
    </xf>
    <xf numFmtId="0" fontId="7" fillId="14" borderId="14" xfId="0" applyFont="1" applyFill="1" applyBorder="1" applyAlignment="1">
      <alignment horizontal="right" vertical="center"/>
    </xf>
    <xf numFmtId="0" fontId="2" fillId="17" borderId="24" xfId="0" applyFont="1" applyFill="1" applyBorder="1" applyAlignment="1">
      <alignment vertical="center"/>
    </xf>
    <xf numFmtId="0" fontId="2" fillId="17" borderId="25" xfId="0" applyFont="1" applyFill="1" applyBorder="1" applyAlignment="1">
      <alignment vertical="center"/>
    </xf>
    <xf numFmtId="0" fontId="7" fillId="18" borderId="17" xfId="0" applyFont="1" applyFill="1" applyBorder="1" applyAlignment="1">
      <alignment horizontal="left" vertical="center"/>
    </xf>
    <xf numFmtId="0" fontId="7" fillId="18" borderId="7" xfId="0" applyFont="1" applyFill="1" applyBorder="1" applyAlignment="1">
      <alignment horizontal="left" vertical="center"/>
    </xf>
    <xf numFmtId="0" fontId="2" fillId="9" borderId="25" xfId="0" applyFont="1" applyFill="1" applyBorder="1" applyAlignment="1">
      <alignment vertical="center"/>
    </xf>
    <xf numFmtId="0" fontId="7" fillId="8" borderId="17"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2" xfId="0" applyFont="1" applyFill="1" applyBorder="1" applyAlignment="1">
      <alignment horizontal="left" vertical="center"/>
    </xf>
    <xf numFmtId="0" fontId="7" fillId="8" borderId="5" xfId="0" applyFont="1" applyFill="1" applyBorder="1" applyAlignment="1">
      <alignment horizontal="left" vertical="center" wrapText="1"/>
    </xf>
    <xf numFmtId="0" fontId="7" fillId="8" borderId="14" xfId="0" applyFont="1" applyFill="1" applyBorder="1" applyAlignment="1">
      <alignment horizontal="right" vertical="center" wrapText="1"/>
    </xf>
    <xf numFmtId="0" fontId="2" fillId="22" borderId="24" xfId="0" applyFont="1" applyFill="1" applyBorder="1" applyAlignment="1">
      <alignment horizontal="left" vertical="center"/>
    </xf>
    <xf numFmtId="2" fontId="2" fillId="22" borderId="25" xfId="0" applyNumberFormat="1" applyFont="1" applyFill="1" applyBorder="1" applyAlignment="1">
      <alignment horizontal="left" vertical="center"/>
    </xf>
    <xf numFmtId="0" fontId="2" fillId="22" borderId="25" xfId="0" applyFont="1" applyFill="1" applyBorder="1" applyAlignment="1">
      <alignment horizontal="left" vertical="center"/>
    </xf>
    <xf numFmtId="0" fontId="7" fillId="23" borderId="2" xfId="0" applyFont="1" applyFill="1" applyBorder="1" applyAlignment="1">
      <alignment horizontal="left" vertical="center"/>
    </xf>
    <xf numFmtId="0" fontId="7" fillId="23" borderId="14" xfId="0" applyFont="1" applyFill="1" applyBorder="1" applyAlignment="1">
      <alignment horizontal="right" vertical="center"/>
    </xf>
    <xf numFmtId="0" fontId="7" fillId="18" borderId="14" xfId="0" applyFont="1" applyFill="1" applyBorder="1" applyAlignment="1">
      <alignment horizontal="right" vertical="center"/>
    </xf>
    <xf numFmtId="2" fontId="7" fillId="24" borderId="14" xfId="0" applyNumberFormat="1" applyFont="1" applyFill="1" applyBorder="1" applyAlignment="1">
      <alignment horizontal="center" vertical="center"/>
    </xf>
    <xf numFmtId="0" fontId="7" fillId="24" borderId="14"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8" xfId="0" applyFont="1" applyFill="1" applyBorder="1" applyAlignment="1">
      <alignment horizontal="center" vertical="center"/>
    </xf>
    <xf numFmtId="0" fontId="6" fillId="7" borderId="22" xfId="0" applyFont="1" applyFill="1" applyBorder="1" applyAlignment="1">
      <alignment vertical="top" wrapText="1"/>
    </xf>
    <xf numFmtId="0" fontId="11" fillId="5" borderId="60" xfId="0" applyFont="1" applyFill="1" applyBorder="1" applyAlignment="1" applyProtection="1">
      <alignment horizontal="left" vertical="center" wrapText="1"/>
      <protection locked="0"/>
    </xf>
    <xf numFmtId="0" fontId="2" fillId="2" borderId="56" xfId="0" applyFont="1" applyFill="1" applyBorder="1" applyAlignment="1">
      <alignment horizontal="center" vertical="center"/>
    </xf>
    <xf numFmtId="2" fontId="2" fillId="4" borderId="56" xfId="0" applyNumberFormat="1" applyFont="1" applyFill="1" applyBorder="1" applyAlignment="1">
      <alignment horizontal="center" vertical="center"/>
    </xf>
    <xf numFmtId="0" fontId="11" fillId="5" borderId="61" xfId="0" applyFont="1" applyFill="1" applyBorder="1" applyAlignment="1" applyProtection="1">
      <alignment horizontal="left" vertical="center" wrapText="1"/>
      <protection locked="0"/>
    </xf>
    <xf numFmtId="0" fontId="0" fillId="0" borderId="2" xfId="0" applyBorder="1" applyAlignment="1">
      <alignment horizontal="center" vertical="top"/>
    </xf>
    <xf numFmtId="0" fontId="3" fillId="0" borderId="1" xfId="0" applyFont="1" applyBorder="1" applyAlignment="1">
      <alignment horizontal="left" vertical="top" wrapText="1" indent="2"/>
    </xf>
    <xf numFmtId="0" fontId="6" fillId="11" borderId="22" xfId="0" applyFont="1" applyFill="1" applyBorder="1" applyAlignment="1">
      <alignment horizontal="left" vertical="top" wrapText="1"/>
    </xf>
    <xf numFmtId="0" fontId="6" fillId="11" borderId="22" xfId="0" applyFont="1" applyFill="1" applyBorder="1" applyAlignment="1">
      <alignment horizontal="left" vertical="center" wrapText="1"/>
    </xf>
    <xf numFmtId="0" fontId="6" fillId="14" borderId="22" xfId="0" applyFont="1" applyFill="1" applyBorder="1" applyAlignment="1">
      <alignment horizontal="left" vertical="top" wrapText="1"/>
    </xf>
    <xf numFmtId="0" fontId="6" fillId="14" borderId="22" xfId="0" applyFont="1" applyFill="1" applyBorder="1" applyAlignment="1">
      <alignment wrapText="1"/>
    </xf>
    <xf numFmtId="0" fontId="6" fillId="26" borderId="22" xfId="0" applyFont="1" applyFill="1" applyBorder="1" applyAlignment="1">
      <alignment wrapText="1"/>
    </xf>
    <xf numFmtId="0" fontId="6" fillId="26" borderId="22" xfId="0" applyFont="1" applyFill="1" applyBorder="1" applyAlignment="1">
      <alignment vertical="top" wrapText="1"/>
    </xf>
    <xf numFmtId="0" fontId="6" fillId="19" borderId="22" xfId="0" applyFont="1" applyFill="1" applyBorder="1" applyAlignment="1">
      <alignment vertical="top" wrapText="1"/>
    </xf>
    <xf numFmtId="0" fontId="6" fillId="9" borderId="22" xfId="0" applyFont="1" applyFill="1" applyBorder="1" applyAlignment="1">
      <alignment horizontal="left" vertical="top" wrapText="1"/>
    </xf>
    <xf numFmtId="0" fontId="6" fillId="21" borderId="22" xfId="0" applyFont="1" applyFill="1" applyBorder="1" applyAlignment="1">
      <alignment vertical="top" wrapText="1"/>
    </xf>
    <xf numFmtId="0" fontId="6" fillId="21" borderId="22" xfId="0" applyFont="1" applyFill="1" applyBorder="1"/>
    <xf numFmtId="0" fontId="0" fillId="0" borderId="0" xfId="0" applyAlignment="1">
      <alignment vertical="center"/>
    </xf>
    <xf numFmtId="0" fontId="7"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7" fillId="0" borderId="0" xfId="0" applyFont="1" applyAlignment="1">
      <alignment horizontal="left" vertical="center"/>
    </xf>
    <xf numFmtId="0" fontId="7" fillId="2" borderId="14" xfId="0" applyFont="1" applyFill="1" applyBorder="1" applyAlignment="1">
      <alignment vertical="center"/>
    </xf>
    <xf numFmtId="0" fontId="13" fillId="0" borderId="0" xfId="0" applyFont="1" applyAlignment="1">
      <alignment horizontal="left"/>
    </xf>
    <xf numFmtId="0" fontId="7" fillId="0" borderId="0" xfId="0" quotePrefix="1" applyFont="1"/>
    <xf numFmtId="0" fontId="0" fillId="4" borderId="0" xfId="0" applyFill="1"/>
    <xf numFmtId="0" fontId="2" fillId="15" borderId="23" xfId="0" applyFont="1" applyFill="1" applyBorder="1" applyAlignment="1">
      <alignment horizontal="left" vertical="center"/>
    </xf>
    <xf numFmtId="0" fontId="2" fillId="15" borderId="40" xfId="0" applyFont="1" applyFill="1" applyBorder="1" applyAlignment="1">
      <alignment horizontal="left" vertical="center"/>
    </xf>
    <xf numFmtId="0" fontId="2" fillId="16" borderId="23" xfId="0" applyFont="1" applyFill="1" applyBorder="1" applyAlignment="1">
      <alignment horizontal="left" vertical="center"/>
    </xf>
    <xf numFmtId="0" fontId="2" fillId="16" borderId="40" xfId="0" applyFont="1" applyFill="1" applyBorder="1" applyAlignment="1">
      <alignment horizontal="left" vertical="center" wrapText="1"/>
    </xf>
    <xf numFmtId="0" fontId="0" fillId="2" borderId="22" xfId="0" applyFill="1" applyBorder="1" applyAlignment="1">
      <alignment horizontal="center" vertical="top"/>
    </xf>
    <xf numFmtId="0" fontId="2" fillId="0" borderId="0" xfId="0" applyFont="1" applyAlignment="1">
      <alignment horizontal="left" vertical="center"/>
    </xf>
    <xf numFmtId="0" fontId="2" fillId="0" borderId="27" xfId="0" applyFont="1" applyBorder="1" applyAlignment="1">
      <alignment horizontal="center" vertical="center"/>
    </xf>
    <xf numFmtId="0" fontId="2" fillId="16" borderId="0" xfId="0" applyFont="1" applyFill="1" applyAlignment="1">
      <alignment vertical="center"/>
    </xf>
    <xf numFmtId="0" fontId="2" fillId="16" borderId="0" xfId="0" applyFont="1" applyFill="1" applyAlignment="1">
      <alignment horizontal="left" vertical="center" wrapText="1"/>
    </xf>
    <xf numFmtId="0" fontId="2" fillId="16" borderId="25" xfId="0" applyFont="1" applyFill="1" applyBorder="1" applyAlignment="1">
      <alignment horizontal="left" vertical="center" wrapText="1"/>
    </xf>
    <xf numFmtId="0" fontId="9" fillId="0" borderId="0" xfId="0" applyFont="1"/>
    <xf numFmtId="0" fontId="2" fillId="13" borderId="2" xfId="0" applyFont="1" applyFill="1" applyBorder="1" applyAlignment="1">
      <alignment horizontal="left" vertical="center"/>
    </xf>
    <xf numFmtId="0" fontId="2" fillId="13" borderId="0" xfId="0" applyFont="1" applyFill="1" applyAlignment="1">
      <alignment horizontal="left" vertical="center"/>
    </xf>
    <xf numFmtId="0" fontId="2" fillId="13" borderId="40" xfId="0" applyFont="1" applyFill="1" applyBorder="1" applyAlignment="1">
      <alignment horizontal="left" vertical="center"/>
    </xf>
    <xf numFmtId="0" fontId="2" fillId="14" borderId="24" xfId="0" applyFont="1" applyFill="1" applyBorder="1" applyAlignment="1">
      <alignment horizontal="left" vertical="center"/>
    </xf>
    <xf numFmtId="0" fontId="2" fillId="14" borderId="25" xfId="0" applyFont="1" applyFill="1" applyBorder="1" applyAlignment="1">
      <alignment horizontal="left" vertical="center" wrapText="1"/>
    </xf>
    <xf numFmtId="0" fontId="2" fillId="14" borderId="23" xfId="0" applyFont="1" applyFill="1" applyBorder="1" applyAlignment="1">
      <alignment horizontal="left" vertical="center"/>
    </xf>
    <xf numFmtId="0" fontId="2" fillId="14" borderId="40" xfId="0" applyFont="1" applyFill="1" applyBorder="1" applyAlignment="1">
      <alignment horizontal="left" vertical="center" wrapText="1"/>
    </xf>
    <xf numFmtId="0" fontId="2" fillId="14" borderId="0" xfId="0" applyFont="1" applyFill="1" applyAlignment="1">
      <alignment horizontal="left" vertical="center" wrapText="1"/>
    </xf>
    <xf numFmtId="0" fontId="2" fillId="14" borderId="27" xfId="0" applyFont="1" applyFill="1" applyBorder="1" applyAlignment="1">
      <alignment horizontal="left" vertical="center" wrapText="1"/>
    </xf>
    <xf numFmtId="0" fontId="2" fillId="17" borderId="0" xfId="0" applyFont="1" applyFill="1" applyAlignment="1">
      <alignment horizontal="center" vertical="center"/>
    </xf>
    <xf numFmtId="0" fontId="11" fillId="17" borderId="40" xfId="0" applyFont="1" applyFill="1" applyBorder="1" applyAlignment="1">
      <alignment horizontal="left" vertical="center" wrapText="1"/>
    </xf>
    <xf numFmtId="0" fontId="2" fillId="18" borderId="23" xfId="0" applyFont="1" applyFill="1" applyBorder="1" applyAlignment="1">
      <alignment horizontal="left" vertical="center"/>
    </xf>
    <xf numFmtId="0" fontId="2" fillId="18" borderId="40" xfId="0" applyFont="1" applyFill="1" applyBorder="1" applyAlignment="1">
      <alignment horizontal="left" vertical="center" wrapText="1"/>
    </xf>
    <xf numFmtId="0" fontId="2" fillId="18" borderId="2" xfId="0" applyFont="1" applyFill="1" applyBorder="1" applyAlignment="1">
      <alignment horizontal="left" vertical="center"/>
    </xf>
    <xf numFmtId="0" fontId="2" fillId="18" borderId="0" xfId="0" applyFont="1" applyFill="1" applyAlignment="1">
      <alignment horizontal="left" vertical="center"/>
    </xf>
    <xf numFmtId="0" fontId="2" fillId="18" borderId="40" xfId="0" applyFont="1" applyFill="1" applyBorder="1" applyAlignment="1">
      <alignment horizontal="left" vertical="center"/>
    </xf>
    <xf numFmtId="0" fontId="2" fillId="18" borderId="2" xfId="0" applyFont="1" applyFill="1" applyBorder="1" applyAlignment="1">
      <alignment vertical="center"/>
    </xf>
    <xf numFmtId="0" fontId="2" fillId="18" borderId="0" xfId="0" applyFont="1" applyFill="1" applyAlignment="1">
      <alignment vertical="center" wrapText="1"/>
    </xf>
    <xf numFmtId="0" fontId="2" fillId="18" borderId="25" xfId="0" applyFont="1" applyFill="1" applyBorder="1" applyAlignment="1">
      <alignment vertical="center" wrapText="1"/>
    </xf>
    <xf numFmtId="2" fontId="2" fillId="2" borderId="49" xfId="0" applyNumberFormat="1" applyFont="1" applyFill="1" applyBorder="1" applyAlignment="1">
      <alignment horizontal="center" vertical="center"/>
    </xf>
    <xf numFmtId="0" fontId="2" fillId="18" borderId="0" xfId="0" applyFont="1" applyFill="1" applyAlignment="1">
      <alignment horizontal="left" vertical="center" wrapText="1"/>
    </xf>
    <xf numFmtId="0" fontId="2" fillId="18" borderId="25" xfId="0" applyFont="1" applyFill="1" applyBorder="1" applyAlignment="1">
      <alignment horizontal="left" vertical="center" wrapText="1"/>
    </xf>
    <xf numFmtId="0" fontId="9" fillId="0" borderId="0" xfId="0" applyFont="1" applyAlignment="1">
      <alignment vertical="top"/>
    </xf>
    <xf numFmtId="0" fontId="0" fillId="0" borderId="0" xfId="0" applyAlignment="1">
      <alignment vertical="top" wrapText="1"/>
    </xf>
    <xf numFmtId="0" fontId="2" fillId="9" borderId="23" xfId="0" applyFont="1" applyFill="1" applyBorder="1" applyAlignment="1">
      <alignment horizontal="left" vertical="center"/>
    </xf>
    <xf numFmtId="0" fontId="2" fillId="9" borderId="40" xfId="0" applyFont="1" applyFill="1" applyBorder="1" applyAlignment="1">
      <alignment horizontal="left" vertical="center" wrapText="1"/>
    </xf>
    <xf numFmtId="0" fontId="0" fillId="0" borderId="0" xfId="0" applyAlignment="1">
      <alignment vertical="top"/>
    </xf>
    <xf numFmtId="0" fontId="15" fillId="0" borderId="0" xfId="0" applyFont="1" applyAlignment="1">
      <alignment vertical="top"/>
    </xf>
    <xf numFmtId="0" fontId="13" fillId="0" borderId="0" xfId="0" applyFont="1" applyAlignment="1">
      <alignment vertical="top"/>
    </xf>
    <xf numFmtId="0" fontId="13" fillId="0" borderId="0" xfId="0" applyFont="1"/>
    <xf numFmtId="0" fontId="2" fillId="22" borderId="23" xfId="0" applyFont="1" applyFill="1" applyBorder="1" applyAlignment="1">
      <alignment horizontal="left" vertical="center"/>
    </xf>
    <xf numFmtId="0" fontId="2" fillId="22" borderId="40" xfId="0" applyFont="1" applyFill="1" applyBorder="1" applyAlignment="1">
      <alignment horizontal="left" vertical="center" wrapText="1"/>
    </xf>
    <xf numFmtId="0" fontId="2" fillId="0" borderId="0" xfId="0" applyFont="1" applyAlignment="1">
      <alignment vertical="top"/>
    </xf>
    <xf numFmtId="0" fontId="14" fillId="0" borderId="0" xfId="0" applyFont="1"/>
    <xf numFmtId="0" fontId="6" fillId="0" borderId="0" xfId="0" applyFont="1"/>
    <xf numFmtId="0" fontId="0" fillId="0" borderId="0" xfId="0" applyAlignment="1">
      <alignment horizontal="center" vertical="top"/>
    </xf>
    <xf numFmtId="0" fontId="0" fillId="2" borderId="43" xfId="0" applyFill="1" applyBorder="1" applyAlignment="1">
      <alignment horizontal="center" vertical="top"/>
    </xf>
    <xf numFmtId="0" fontId="0" fillId="2" borderId="46" xfId="0" applyFill="1" applyBorder="1" applyAlignment="1">
      <alignment horizontal="center" vertical="top"/>
    </xf>
    <xf numFmtId="0" fontId="0" fillId="0" borderId="66" xfId="0" applyBorder="1" applyAlignment="1" applyProtection="1">
      <alignment horizontal="center" vertical="top"/>
      <protection locked="0"/>
    </xf>
    <xf numFmtId="0" fontId="0" fillId="0" borderId="71" xfId="0" applyBorder="1" applyAlignment="1" applyProtection="1">
      <alignment horizontal="center" vertical="top"/>
      <protection locked="0"/>
    </xf>
    <xf numFmtId="0" fontId="0" fillId="0" borderId="69" xfId="0" applyBorder="1" applyAlignment="1" applyProtection="1">
      <alignment horizontal="center" vertical="top"/>
      <protection locked="0"/>
    </xf>
    <xf numFmtId="0" fontId="0" fillId="0" borderId="63" xfId="0" applyBorder="1" applyAlignment="1" applyProtection="1">
      <alignment horizontal="center" vertical="top"/>
      <protection locked="0"/>
    </xf>
    <xf numFmtId="0" fontId="0" fillId="0" borderId="35" xfId="0" applyBorder="1" applyAlignment="1" applyProtection="1">
      <alignment horizontal="center" vertical="top"/>
      <protection locked="0"/>
    </xf>
    <xf numFmtId="0" fontId="2" fillId="18" borderId="41" xfId="0" applyFont="1" applyFill="1" applyBorder="1" applyAlignment="1">
      <alignment vertical="center" wrapText="1"/>
    </xf>
    <xf numFmtId="0" fontId="2" fillId="18" borderId="40" xfId="0" applyFont="1" applyFill="1" applyBorder="1" applyAlignment="1">
      <alignment vertical="center" wrapText="1"/>
    </xf>
    <xf numFmtId="0" fontId="0" fillId="2" borderId="36" xfId="0" applyFill="1" applyBorder="1" applyAlignment="1">
      <alignment horizontal="center" vertical="top"/>
    </xf>
    <xf numFmtId="0" fontId="0" fillId="2" borderId="71" xfId="0" applyFill="1" applyBorder="1" applyAlignment="1">
      <alignment horizontal="center" vertical="top"/>
    </xf>
    <xf numFmtId="0" fontId="6" fillId="12" borderId="69" xfId="0" applyFont="1" applyFill="1" applyBorder="1" applyAlignment="1" applyProtection="1">
      <alignment horizontal="left" vertical="top" wrapText="1"/>
      <protection locked="0"/>
    </xf>
    <xf numFmtId="0" fontId="0" fillId="2" borderId="69" xfId="0" applyFill="1" applyBorder="1" applyAlignment="1">
      <alignment horizontal="center" vertical="top"/>
    </xf>
    <xf numFmtId="0" fontId="0" fillId="2" borderId="63" xfId="0" applyFill="1" applyBorder="1" applyAlignment="1">
      <alignment horizontal="center" vertical="top"/>
    </xf>
    <xf numFmtId="0" fontId="0" fillId="0" borderId="36" xfId="0" applyBorder="1" applyAlignment="1" applyProtection="1">
      <alignment horizontal="center" vertical="top"/>
      <protection locked="0"/>
    </xf>
    <xf numFmtId="0" fontId="0" fillId="2" borderId="66" xfId="0" applyFill="1" applyBorder="1" applyAlignment="1">
      <alignment horizontal="center" vertical="top"/>
    </xf>
    <xf numFmtId="0" fontId="0" fillId="2" borderId="65" xfId="0" applyFill="1" applyBorder="1" applyAlignment="1">
      <alignment horizontal="center" vertical="top"/>
    </xf>
    <xf numFmtId="0" fontId="6" fillId="11" borderId="63" xfId="0" applyFont="1" applyFill="1" applyBorder="1" applyAlignment="1" applyProtection="1">
      <alignment horizontal="left" vertical="top" wrapText="1"/>
      <protection locked="0"/>
    </xf>
    <xf numFmtId="0" fontId="2" fillId="16" borderId="41" xfId="0" applyFont="1" applyFill="1" applyBorder="1" applyAlignment="1">
      <alignment horizontal="left" vertical="center" wrapText="1"/>
    </xf>
    <xf numFmtId="0" fontId="11" fillId="5" borderId="49" xfId="0" applyFont="1" applyFill="1" applyBorder="1" applyAlignment="1" applyProtection="1">
      <alignment horizontal="left" vertical="center" wrapText="1"/>
      <protection locked="0"/>
    </xf>
    <xf numFmtId="0" fontId="0" fillId="0" borderId="62" xfId="0" applyBorder="1" applyAlignment="1" applyProtection="1">
      <alignment horizontal="center" vertical="top"/>
      <protection locked="0"/>
    </xf>
    <xf numFmtId="0" fontId="2" fillId="11" borderId="48" xfId="0" applyFont="1" applyFill="1" applyBorder="1" applyAlignment="1">
      <alignment horizontal="right" vertical="center"/>
    </xf>
    <xf numFmtId="0" fontId="6" fillId="11" borderId="62" xfId="0" applyFont="1" applyFill="1" applyBorder="1" applyAlignment="1" applyProtection="1">
      <alignment horizontal="left" vertical="top" wrapText="1"/>
      <protection locked="0"/>
    </xf>
    <xf numFmtId="0" fontId="6" fillId="12" borderId="62" xfId="0" applyFont="1" applyFill="1" applyBorder="1" applyAlignment="1" applyProtection="1">
      <alignment horizontal="left" vertical="top" wrapText="1"/>
      <protection locked="0"/>
    </xf>
    <xf numFmtId="0" fontId="2" fillId="14" borderId="39" xfId="0" applyFont="1" applyFill="1" applyBorder="1" applyAlignment="1">
      <alignment horizontal="left" vertical="center"/>
    </xf>
    <xf numFmtId="0" fontId="2" fillId="14" borderId="70" xfId="0" applyFont="1" applyFill="1" applyBorder="1" applyAlignment="1">
      <alignment horizontal="left" vertical="center" wrapText="1"/>
    </xf>
    <xf numFmtId="0" fontId="2" fillId="12" borderId="24" xfId="0" applyFont="1" applyFill="1" applyBorder="1" applyAlignment="1">
      <alignment vertical="center"/>
    </xf>
    <xf numFmtId="0" fontId="2" fillId="12" borderId="21" xfId="0" applyFont="1" applyFill="1" applyBorder="1" applyAlignment="1">
      <alignment vertical="center"/>
    </xf>
    <xf numFmtId="0" fontId="6" fillId="12" borderId="63" xfId="0" applyFont="1" applyFill="1" applyBorder="1" applyAlignment="1" applyProtection="1">
      <alignment horizontal="left" vertical="top" wrapText="1"/>
      <protection locked="0"/>
    </xf>
    <xf numFmtId="0" fontId="6" fillId="19" borderId="63" xfId="0" applyFont="1" applyFill="1" applyBorder="1" applyAlignment="1" applyProtection="1">
      <alignment vertical="top" wrapText="1"/>
      <protection locked="0"/>
    </xf>
    <xf numFmtId="0" fontId="11" fillId="5" borderId="28" xfId="0" applyFont="1" applyFill="1" applyBorder="1" applyAlignment="1" applyProtection="1">
      <alignment horizontal="left" vertical="center" wrapText="1"/>
      <protection locked="0"/>
    </xf>
    <xf numFmtId="0" fontId="6" fillId="19" borderId="62" xfId="0" applyFont="1" applyFill="1" applyBorder="1" applyAlignment="1" applyProtection="1">
      <alignment vertical="top" wrapText="1"/>
      <protection locked="0"/>
    </xf>
    <xf numFmtId="0" fontId="2" fillId="18" borderId="41" xfId="0" applyFont="1" applyFill="1" applyBorder="1" applyAlignment="1">
      <alignment horizontal="left" vertical="center" wrapText="1"/>
    </xf>
    <xf numFmtId="0" fontId="0" fillId="0" borderId="46" xfId="0" applyBorder="1" applyAlignment="1" applyProtection="1">
      <alignment horizontal="center" vertical="top"/>
      <protection locked="0"/>
    </xf>
    <xf numFmtId="0" fontId="0" fillId="2" borderId="55" xfId="0" applyFill="1" applyBorder="1" applyAlignment="1">
      <alignment horizontal="center" vertical="top"/>
    </xf>
    <xf numFmtId="0" fontId="2" fillId="18" borderId="66" xfId="0" applyFont="1" applyFill="1" applyBorder="1" applyAlignment="1">
      <alignment horizontal="left" vertical="center" wrapText="1"/>
    </xf>
    <xf numFmtId="0" fontId="2" fillId="18" borderId="31" xfId="0" applyFont="1" applyFill="1" applyBorder="1" applyAlignment="1">
      <alignment horizontal="left" vertical="center"/>
    </xf>
    <xf numFmtId="0" fontId="2" fillId="8" borderId="41" xfId="0" applyFont="1" applyFill="1" applyBorder="1" applyAlignment="1">
      <alignment horizontal="left" vertical="center" wrapText="1"/>
    </xf>
    <xf numFmtId="0" fontId="2" fillId="8" borderId="36" xfId="0" applyFont="1" applyFill="1" applyBorder="1" applyAlignment="1">
      <alignment horizontal="left" vertical="center" wrapText="1"/>
    </xf>
    <xf numFmtId="0" fontId="2" fillId="8" borderId="66" xfId="0" applyFont="1" applyFill="1" applyBorder="1" applyAlignment="1">
      <alignment horizontal="left" vertical="center" wrapText="1"/>
    </xf>
    <xf numFmtId="0" fontId="2" fillId="8" borderId="23" xfId="0" applyFont="1" applyFill="1" applyBorder="1" applyAlignment="1">
      <alignment horizontal="left" vertical="center"/>
    </xf>
    <xf numFmtId="0" fontId="2" fillId="8" borderId="40" xfId="0" applyFont="1" applyFill="1" applyBorder="1" applyAlignment="1">
      <alignment horizontal="left" vertical="center" wrapText="1"/>
    </xf>
    <xf numFmtId="0" fontId="2" fillId="8" borderId="31" xfId="0" applyFont="1" applyFill="1" applyBorder="1" applyAlignment="1">
      <alignment horizontal="left" vertical="center"/>
    </xf>
    <xf numFmtId="0" fontId="2" fillId="8" borderId="39" xfId="0" applyFont="1" applyFill="1" applyBorder="1" applyAlignment="1">
      <alignment horizontal="left" vertical="center" wrapText="1"/>
    </xf>
    <xf numFmtId="0" fontId="2" fillId="8" borderId="70" xfId="0" applyFont="1" applyFill="1" applyBorder="1" applyAlignment="1">
      <alignment horizontal="left" vertical="center" wrapText="1"/>
    </xf>
    <xf numFmtId="0" fontId="2" fillId="8" borderId="55" xfId="0" applyFont="1" applyFill="1" applyBorder="1" applyAlignment="1">
      <alignment horizontal="left" vertical="center" wrapText="1"/>
    </xf>
    <xf numFmtId="0" fontId="2" fillId="9" borderId="25" xfId="0" applyFont="1" applyFill="1" applyBorder="1" applyAlignment="1">
      <alignment horizontal="left" vertical="center" wrapText="1"/>
    </xf>
    <xf numFmtId="0" fontId="2" fillId="9" borderId="45" xfId="0" applyFont="1" applyFill="1" applyBorder="1" applyAlignment="1">
      <alignment horizontal="left" vertical="center" wrapText="1"/>
    </xf>
    <xf numFmtId="0" fontId="2" fillId="7" borderId="16" xfId="0" applyFont="1" applyFill="1" applyBorder="1" applyAlignment="1">
      <alignment vertical="top"/>
    </xf>
    <xf numFmtId="0" fontId="2" fillId="7" borderId="27" xfId="0" applyFont="1" applyFill="1" applyBorder="1" applyAlignment="1">
      <alignment vertical="top"/>
    </xf>
    <xf numFmtId="0" fontId="8" fillId="7" borderId="48" xfId="0" applyFont="1" applyFill="1" applyBorder="1" applyAlignment="1">
      <alignment horizontal="right" vertical="center" wrapText="1"/>
    </xf>
    <xf numFmtId="0" fontId="0" fillId="2" borderId="35" xfId="0" applyFill="1" applyBorder="1" applyAlignment="1">
      <alignment horizontal="center" vertical="top"/>
    </xf>
    <xf numFmtId="0" fontId="2" fillId="20" borderId="41" xfId="0" applyFont="1" applyFill="1" applyBorder="1" applyAlignment="1">
      <alignment vertical="top" wrapText="1"/>
    </xf>
    <xf numFmtId="0" fontId="2" fillId="20" borderId="66" xfId="0" applyFont="1" applyFill="1" applyBorder="1" applyAlignment="1">
      <alignment vertical="top" wrapText="1"/>
    </xf>
    <xf numFmtId="0" fontId="2" fillId="0" borderId="14" xfId="0" applyFont="1" applyBorder="1" applyAlignment="1">
      <alignment horizontal="center" vertical="center"/>
    </xf>
    <xf numFmtId="0" fontId="2" fillId="0" borderId="14" xfId="0" applyFont="1" applyBorder="1" applyAlignment="1">
      <alignment vertical="top"/>
    </xf>
    <xf numFmtId="0" fontId="2" fillId="0" borderId="0" xfId="0" applyFont="1"/>
    <xf numFmtId="0" fontId="2" fillId="2" borderId="23" xfId="0" applyFont="1" applyFill="1" applyBorder="1" applyAlignment="1">
      <alignment horizontal="center"/>
    </xf>
    <xf numFmtId="0" fontId="0" fillId="3" borderId="31" xfId="0" applyFill="1" applyBorder="1" applyAlignment="1">
      <alignment horizontal="center"/>
    </xf>
    <xf numFmtId="0" fontId="0" fillId="3" borderId="6" xfId="0" applyFill="1" applyBorder="1" applyAlignment="1">
      <alignment horizontal="center"/>
    </xf>
    <xf numFmtId="0" fontId="0" fillId="3" borderId="32" xfId="0" applyFill="1" applyBorder="1" applyAlignment="1">
      <alignment horizontal="center"/>
    </xf>
    <xf numFmtId="0" fontId="0" fillId="0" borderId="14" xfId="0" applyBorder="1" applyAlignment="1">
      <alignment horizontal="center"/>
    </xf>
    <xf numFmtId="0" fontId="9" fillId="7" borderId="62" xfId="0" applyFont="1" applyFill="1" applyBorder="1" applyAlignment="1" applyProtection="1">
      <alignment vertical="top" wrapText="1"/>
      <protection locked="0"/>
    </xf>
    <xf numFmtId="0" fontId="0" fillId="0" borderId="55" xfId="0" applyBorder="1" applyAlignment="1" applyProtection="1">
      <alignment horizontal="center" vertical="top"/>
      <protection locked="0"/>
    </xf>
    <xf numFmtId="0" fontId="9" fillId="7" borderId="63" xfId="0" applyFont="1" applyFill="1" applyBorder="1" applyAlignment="1" applyProtection="1">
      <alignment vertical="top" wrapText="1"/>
      <protection locked="0"/>
    </xf>
    <xf numFmtId="0" fontId="10" fillId="7" borderId="22" xfId="0" applyFont="1" applyFill="1" applyBorder="1" applyAlignment="1" applyProtection="1">
      <alignment vertical="top" wrapText="1"/>
      <protection locked="0"/>
    </xf>
    <xf numFmtId="0" fontId="10" fillId="7" borderId="46" xfId="0" applyFont="1" applyFill="1" applyBorder="1" applyAlignment="1" applyProtection="1">
      <alignment vertical="top" wrapText="1"/>
      <protection locked="0"/>
    </xf>
    <xf numFmtId="0" fontId="10" fillId="7" borderId="55" xfId="0" applyFont="1" applyFill="1" applyBorder="1" applyAlignment="1" applyProtection="1">
      <alignment vertical="top" wrapText="1"/>
      <protection locked="0"/>
    </xf>
    <xf numFmtId="0" fontId="10" fillId="7" borderId="63" xfId="0" applyFont="1" applyFill="1" applyBorder="1" applyAlignment="1" applyProtection="1">
      <alignment vertical="top" wrapText="1"/>
      <protection locked="0"/>
    </xf>
    <xf numFmtId="0" fontId="6" fillId="21" borderId="55" xfId="0" applyFont="1" applyFill="1" applyBorder="1" applyAlignment="1" applyProtection="1">
      <alignment vertical="top" wrapText="1"/>
      <protection locked="0"/>
    </xf>
    <xf numFmtId="0" fontId="6" fillId="21" borderId="22" xfId="0" applyFont="1" applyFill="1" applyBorder="1" applyAlignment="1" applyProtection="1">
      <alignment vertical="top" wrapText="1"/>
      <protection locked="0"/>
    </xf>
    <xf numFmtId="0" fontId="6" fillId="21" borderId="73" xfId="0" applyFont="1" applyFill="1" applyBorder="1" applyAlignment="1" applyProtection="1">
      <alignment vertical="top" wrapText="1"/>
      <protection locked="0"/>
    </xf>
    <xf numFmtId="0" fontId="6" fillId="21" borderId="63" xfId="0" applyFont="1" applyFill="1" applyBorder="1" applyAlignment="1" applyProtection="1">
      <alignment vertical="top" wrapText="1"/>
      <protection locked="0"/>
    </xf>
    <xf numFmtId="0" fontId="6" fillId="21" borderId="70" xfId="0" applyFont="1" applyFill="1" applyBorder="1" applyAlignment="1" applyProtection="1">
      <alignment vertical="top" wrapText="1"/>
      <protection locked="0"/>
    </xf>
    <xf numFmtId="2" fontId="7" fillId="0" borderId="17" xfId="0" applyNumberFormat="1" applyFont="1" applyBorder="1" applyAlignment="1" applyProtection="1">
      <alignment horizontal="center" vertical="center"/>
      <protection locked="0"/>
    </xf>
    <xf numFmtId="2" fontId="7" fillId="0" borderId="3" xfId="0" applyNumberFormat="1" applyFont="1" applyBorder="1" applyAlignment="1" applyProtection="1">
      <alignment horizontal="center" vertical="center"/>
      <protection locked="0"/>
    </xf>
    <xf numFmtId="2" fontId="7" fillId="0" borderId="5" xfId="0" applyNumberFormat="1" applyFont="1" applyBorder="1" applyAlignment="1" applyProtection="1">
      <alignment horizontal="center" vertical="center"/>
      <protection locked="0"/>
    </xf>
    <xf numFmtId="2" fontId="7" fillId="0" borderId="20" xfId="0" applyNumberFormat="1" applyFont="1" applyBorder="1" applyAlignment="1" applyProtection="1">
      <alignment horizontal="center" vertical="center"/>
      <protection locked="0"/>
    </xf>
    <xf numFmtId="2" fontId="7" fillId="0" borderId="12" xfId="0" applyNumberFormat="1" applyFont="1" applyBorder="1" applyAlignment="1" applyProtection="1">
      <alignment horizontal="center" vertical="center"/>
      <protection locked="0"/>
    </xf>
    <xf numFmtId="0" fontId="9" fillId="0" borderId="31"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7" fillId="2" borderId="5" xfId="0" applyFont="1" applyFill="1" applyBorder="1" applyAlignment="1">
      <alignment horizontal="center" vertical="center"/>
    </xf>
    <xf numFmtId="0" fontId="7" fillId="23" borderId="4" xfId="0" applyFont="1" applyFill="1" applyBorder="1" applyAlignment="1">
      <alignment horizontal="left" vertical="center"/>
    </xf>
    <xf numFmtId="0" fontId="7" fillId="23" borderId="75" xfId="0" applyFont="1" applyFill="1" applyBorder="1" applyAlignment="1">
      <alignment horizontal="left" vertical="center"/>
    </xf>
    <xf numFmtId="0" fontId="7" fillId="23" borderId="5" xfId="0" applyFont="1" applyFill="1" applyBorder="1" applyAlignment="1">
      <alignment horizontal="left" vertical="center"/>
    </xf>
    <xf numFmtId="0" fontId="7" fillId="2" borderId="19" xfId="0" applyFont="1" applyFill="1" applyBorder="1" applyAlignment="1">
      <alignment horizontal="center" vertical="center"/>
    </xf>
    <xf numFmtId="2" fontId="2" fillId="2" borderId="56"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4" fillId="30" borderId="1" xfId="0" applyFont="1" applyFill="1" applyBorder="1" applyAlignment="1">
      <alignment horizontal="left"/>
    </xf>
    <xf numFmtId="0" fontId="3" fillId="30" borderId="1" xfId="0" applyFont="1" applyFill="1" applyBorder="1" applyAlignment="1">
      <alignment horizontal="left" vertical="top" wrapText="1" indent="2"/>
    </xf>
    <xf numFmtId="0" fontId="12" fillId="6" borderId="21" xfId="0" applyFont="1" applyFill="1" applyBorder="1" applyAlignment="1">
      <alignment horizontal="left" vertical="center" wrapText="1"/>
    </xf>
    <xf numFmtId="0" fontId="0" fillId="0" borderId="15" xfId="0" applyBorder="1" applyAlignment="1">
      <alignment horizontal="center" wrapText="1"/>
    </xf>
    <xf numFmtId="0" fontId="2" fillId="4" borderId="28" xfId="0" applyFont="1" applyFill="1" applyBorder="1" applyAlignment="1">
      <alignment horizontal="center" wrapText="1"/>
    </xf>
    <xf numFmtId="0" fontId="7" fillId="0" borderId="33" xfId="0" applyFont="1" applyBorder="1" applyAlignment="1">
      <alignment horizontal="center" vertical="center" wrapText="1"/>
    </xf>
    <xf numFmtId="0" fontId="7" fillId="0" borderId="34" xfId="0" quotePrefix="1" applyFont="1" applyBorder="1" applyAlignment="1">
      <alignment horizontal="center" vertical="center" wrapText="1"/>
    </xf>
    <xf numFmtId="0" fontId="7" fillId="0" borderId="77" xfId="0" applyFont="1" applyBorder="1" applyAlignment="1">
      <alignment horizontal="center" vertical="center" wrapText="1"/>
    </xf>
    <xf numFmtId="0" fontId="22" fillId="30" borderId="28"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2" fillId="30" borderId="45"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46" xfId="0" applyBorder="1" applyAlignment="1">
      <alignment horizontal="center" vertical="center" wrapText="1"/>
    </xf>
    <xf numFmtId="0" fontId="7" fillId="0" borderId="71" xfId="0" quotePrefix="1" applyFont="1" applyBorder="1" applyAlignment="1">
      <alignment horizontal="center" vertical="center" wrapText="1"/>
    </xf>
    <xf numFmtId="0" fontId="22" fillId="30" borderId="8" xfId="0" applyFont="1" applyFill="1" applyBorder="1" applyAlignment="1">
      <alignment horizontal="center" vertical="center" wrapText="1"/>
    </xf>
    <xf numFmtId="0" fontId="2" fillId="28" borderId="11" xfId="0" applyFont="1" applyFill="1" applyBorder="1" applyAlignment="1">
      <alignment horizontal="center" vertical="center" wrapText="1"/>
    </xf>
    <xf numFmtId="0" fontId="2" fillId="29" borderId="12" xfId="0" applyFont="1" applyFill="1" applyBorder="1" applyAlignment="1">
      <alignment horizontal="center" vertical="center" wrapText="1"/>
    </xf>
    <xf numFmtId="0" fontId="2" fillId="27" borderId="12"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0" borderId="44" xfId="0" applyFont="1" applyBorder="1" applyAlignment="1">
      <alignment horizontal="center" vertical="center" wrapText="1"/>
    </xf>
    <xf numFmtId="2" fontId="7" fillId="0" borderId="0" xfId="0" quotePrefix="1" applyNumberFormat="1" applyFont="1" applyAlignment="1">
      <alignment horizontal="center"/>
    </xf>
    <xf numFmtId="2" fontId="13" fillId="0" borderId="0" xfId="0" applyNumberFormat="1" applyFont="1" applyAlignment="1">
      <alignment horizontal="left"/>
    </xf>
    <xf numFmtId="2" fontId="0" fillId="0" borderId="0" xfId="0" applyNumberFormat="1" applyAlignment="1">
      <alignment horizontal="center"/>
    </xf>
    <xf numFmtId="0" fontId="0" fillId="0" borderId="40" xfId="0" applyBorder="1" applyAlignment="1">
      <alignment horizontal="center"/>
    </xf>
    <xf numFmtId="0" fontId="7" fillId="2" borderId="76" xfId="0" applyFont="1" applyFill="1" applyBorder="1" applyAlignment="1">
      <alignment horizontal="center" vertical="center"/>
    </xf>
    <xf numFmtId="0" fontId="7" fillId="2" borderId="17" xfId="0" applyFont="1" applyFill="1" applyBorder="1" applyAlignment="1">
      <alignment horizontal="center" vertical="center"/>
    </xf>
    <xf numFmtId="0" fontId="2" fillId="15" borderId="21" xfId="0" applyFont="1" applyFill="1" applyBorder="1" applyAlignment="1">
      <alignment vertical="center"/>
    </xf>
    <xf numFmtId="0" fontId="2" fillId="13" borderId="21" xfId="0" applyFont="1" applyFill="1" applyBorder="1" applyAlignment="1">
      <alignment vertical="center"/>
    </xf>
    <xf numFmtId="0" fontId="2" fillId="17" borderId="21" xfId="0" applyFont="1" applyFill="1" applyBorder="1" applyAlignment="1">
      <alignment vertical="center"/>
    </xf>
    <xf numFmtId="0" fontId="2" fillId="9" borderId="21" xfId="0" applyFont="1" applyFill="1" applyBorder="1" applyAlignment="1">
      <alignment vertical="center"/>
    </xf>
    <xf numFmtId="0" fontId="2" fillId="22" borderId="21" xfId="0" applyFont="1" applyFill="1" applyBorder="1" applyAlignment="1">
      <alignment horizontal="left" vertical="center"/>
    </xf>
    <xf numFmtId="0" fontId="7" fillId="2" borderId="78" xfId="0" applyFont="1" applyFill="1" applyBorder="1" applyAlignment="1">
      <alignment horizontal="center" vertical="center"/>
    </xf>
    <xf numFmtId="0" fontId="12" fillId="0" borderId="0" xfId="0" applyFont="1"/>
    <xf numFmtId="0" fontId="7" fillId="2" borderId="14" xfId="0" applyFont="1" applyFill="1" applyBorder="1" applyAlignment="1">
      <alignment horizontal="center" vertical="center"/>
    </xf>
    <xf numFmtId="0" fontId="0" fillId="0" borderId="73" xfId="0" applyBorder="1" applyAlignment="1" applyProtection="1">
      <alignment horizontal="center" vertical="top"/>
      <protection locked="0"/>
    </xf>
    <xf numFmtId="0" fontId="0" fillId="2" borderId="56" xfId="0" applyFill="1" applyBorder="1" applyAlignment="1">
      <alignment horizontal="center" vertical="top"/>
    </xf>
    <xf numFmtId="0" fontId="2" fillId="32" borderId="40" xfId="0" applyFont="1" applyFill="1" applyBorder="1" applyAlignment="1">
      <alignment horizontal="left" vertical="center" wrapText="1"/>
    </xf>
    <xf numFmtId="0" fontId="2" fillId="32" borderId="23" xfId="0" applyFont="1" applyFill="1" applyBorder="1" applyAlignment="1">
      <alignment horizontal="left" vertical="center"/>
    </xf>
    <xf numFmtId="0" fontId="2" fillId="24" borderId="41" xfId="0" applyFont="1" applyFill="1" applyBorder="1" applyAlignment="1">
      <alignment vertical="top" wrapText="1"/>
    </xf>
    <xf numFmtId="0" fontId="2" fillId="24" borderId="66" xfId="0" applyFont="1" applyFill="1" applyBorder="1" applyAlignment="1">
      <alignment vertical="top" wrapText="1"/>
    </xf>
    <xf numFmtId="0" fontId="6" fillId="33" borderId="55" xfId="0" applyFont="1" applyFill="1" applyBorder="1" applyAlignment="1" applyProtection="1">
      <alignment vertical="top" wrapText="1"/>
      <protection locked="0"/>
    </xf>
    <xf numFmtId="0" fontId="2" fillId="33" borderId="48" xfId="0" applyFont="1" applyFill="1" applyBorder="1" applyAlignment="1">
      <alignment vertical="top"/>
    </xf>
    <xf numFmtId="0" fontId="6" fillId="33" borderId="63" xfId="0" applyFont="1" applyFill="1" applyBorder="1" applyAlignment="1" applyProtection="1">
      <alignment vertical="top" wrapText="1"/>
      <protection locked="0"/>
    </xf>
    <xf numFmtId="0" fontId="6" fillId="33" borderId="70" xfId="0" applyFont="1" applyFill="1" applyBorder="1" applyAlignment="1" applyProtection="1">
      <alignment vertical="top" wrapText="1"/>
      <protection locked="0"/>
    </xf>
    <xf numFmtId="0" fontId="6" fillId="33" borderId="73" xfId="0" applyFont="1" applyFill="1" applyBorder="1" applyAlignment="1" applyProtection="1">
      <alignment vertical="top" wrapText="1"/>
      <protection locked="0"/>
    </xf>
    <xf numFmtId="0" fontId="7" fillId="32" borderId="27" xfId="0" applyFont="1" applyFill="1" applyBorder="1" applyAlignment="1">
      <alignment vertical="center"/>
    </xf>
    <xf numFmtId="2" fontId="7" fillId="32" borderId="27" xfId="0" applyNumberFormat="1" applyFont="1" applyFill="1" applyBorder="1" applyAlignment="1">
      <alignment horizontal="center" vertical="center"/>
    </xf>
    <xf numFmtId="0" fontId="7" fillId="32" borderId="15" xfId="0" applyFont="1" applyFill="1" applyBorder="1" applyAlignment="1">
      <alignment horizontal="center" vertical="center"/>
    </xf>
    <xf numFmtId="0" fontId="7" fillId="24" borderId="14" xfId="0" applyFont="1" applyFill="1" applyBorder="1" applyAlignment="1">
      <alignment horizontal="right" vertical="center"/>
    </xf>
    <xf numFmtId="0" fontId="7" fillId="24" borderId="4" xfId="0" applyFont="1" applyFill="1" applyBorder="1" applyAlignment="1">
      <alignment horizontal="left" vertical="center" wrapText="1"/>
    </xf>
    <xf numFmtId="0" fontId="7" fillId="24" borderId="17" xfId="0" applyFont="1" applyFill="1" applyBorder="1" applyAlignment="1">
      <alignment horizontal="left" vertical="center" wrapText="1"/>
    </xf>
    <xf numFmtId="0" fontId="7" fillId="24" borderId="20" xfId="0" applyFont="1" applyFill="1" applyBorder="1" applyAlignment="1">
      <alignment horizontal="left" vertical="center" wrapText="1"/>
    </xf>
    <xf numFmtId="0" fontId="2" fillId="32" borderId="16" xfId="0" applyFont="1" applyFill="1" applyBorder="1" applyAlignment="1">
      <alignment horizontal="left" vertical="center" wrapText="1"/>
    </xf>
    <xf numFmtId="0" fontId="0" fillId="3" borderId="67" xfId="0" applyFill="1" applyBorder="1" applyAlignment="1">
      <alignment horizontal="center"/>
    </xf>
    <xf numFmtId="0" fontId="6" fillId="10" borderId="65" xfId="0" applyFont="1" applyFill="1" applyBorder="1" applyAlignment="1">
      <alignment horizontal="center" vertical="center"/>
    </xf>
    <xf numFmtId="0" fontId="6" fillId="33" borderId="22" xfId="0" applyFont="1" applyFill="1" applyBorder="1" applyAlignment="1">
      <alignment vertical="top" wrapText="1"/>
    </xf>
    <xf numFmtId="0" fontId="6" fillId="33" borderId="22" xfId="0" applyFont="1" applyFill="1" applyBorder="1"/>
    <xf numFmtId="0" fontId="7" fillId="0" borderId="0" xfId="0" applyFont="1" applyAlignment="1">
      <alignment vertical="top"/>
    </xf>
    <xf numFmtId="0" fontId="0" fillId="0" borderId="65" xfId="0" applyBorder="1"/>
    <xf numFmtId="0" fontId="2" fillId="8" borderId="38" xfId="0" applyFont="1" applyFill="1" applyBorder="1" applyAlignment="1">
      <alignment horizontal="left" vertical="center"/>
    </xf>
    <xf numFmtId="2" fontId="0" fillId="30" borderId="30" xfId="0" applyNumberFormat="1" applyFill="1" applyBorder="1" applyAlignment="1">
      <alignment horizontal="center" vertical="center"/>
    </xf>
    <xf numFmtId="0" fontId="2" fillId="30" borderId="18" xfId="0" applyFont="1" applyFill="1" applyBorder="1" applyAlignment="1">
      <alignment horizontal="center" vertical="center"/>
    </xf>
    <xf numFmtId="2" fontId="0" fillId="30" borderId="33" xfId="0" applyNumberFormat="1" applyFill="1" applyBorder="1" applyAlignment="1">
      <alignment horizontal="center" vertical="center"/>
    </xf>
    <xf numFmtId="0" fontId="2" fillId="30" borderId="12" xfId="0" applyFont="1" applyFill="1" applyBorder="1" applyAlignment="1">
      <alignment horizontal="center" vertical="center"/>
    </xf>
    <xf numFmtId="2" fontId="0" fillId="30" borderId="58" xfId="0" applyNumberFormat="1" applyFill="1" applyBorder="1" applyAlignment="1">
      <alignment horizontal="center" vertical="center"/>
    </xf>
    <xf numFmtId="2" fontId="0" fillId="30" borderId="34" xfId="0" applyNumberFormat="1" applyFill="1" applyBorder="1" applyAlignment="1">
      <alignment horizontal="center" vertical="center"/>
    </xf>
    <xf numFmtId="0" fontId="2" fillId="30" borderId="44" xfId="0" applyFont="1" applyFill="1" applyBorder="1" applyAlignment="1">
      <alignment horizontal="center" vertical="center"/>
    </xf>
    <xf numFmtId="2" fontId="6" fillId="4" borderId="4" xfId="0" applyNumberFormat="1" applyFont="1" applyFill="1" applyBorder="1" applyAlignment="1">
      <alignment horizontal="center" vertical="center"/>
    </xf>
    <xf numFmtId="2" fontId="6" fillId="4" borderId="3" xfId="0" applyNumberFormat="1" applyFont="1" applyFill="1" applyBorder="1" applyAlignment="1">
      <alignment horizontal="center" vertical="center"/>
    </xf>
    <xf numFmtId="2" fontId="6" fillId="4" borderId="51" xfId="0" applyNumberFormat="1" applyFont="1" applyFill="1" applyBorder="1" applyAlignment="1">
      <alignment horizontal="center" vertical="center"/>
    </xf>
    <xf numFmtId="0" fontId="2" fillId="2" borderId="53" xfId="0" applyFont="1" applyFill="1" applyBorder="1" applyAlignment="1">
      <alignment vertical="center"/>
    </xf>
    <xf numFmtId="0" fontId="2" fillId="5" borderId="56" xfId="0" applyFont="1" applyFill="1" applyBorder="1" applyAlignment="1" applyProtection="1">
      <alignment horizontal="center" vertical="center"/>
      <protection locked="0"/>
    </xf>
    <xf numFmtId="0" fontId="11" fillId="5" borderId="56" xfId="0" applyFont="1" applyFill="1" applyBorder="1" applyAlignment="1" applyProtection="1">
      <alignment horizontal="left" vertical="center" wrapText="1"/>
      <protection locked="0"/>
    </xf>
    <xf numFmtId="0" fontId="11" fillId="5" borderId="57" xfId="0" applyFont="1" applyFill="1" applyBorder="1" applyAlignment="1" applyProtection="1">
      <alignment horizontal="left" vertical="center" wrapText="1"/>
      <protection locked="0"/>
    </xf>
    <xf numFmtId="0" fontId="2" fillId="4" borderId="25" xfId="0" applyFont="1" applyFill="1" applyBorder="1" applyAlignment="1">
      <alignment vertical="center"/>
    </xf>
    <xf numFmtId="0" fontId="2" fillId="4" borderId="24" xfId="0" applyFont="1" applyFill="1" applyBorder="1"/>
    <xf numFmtId="0" fontId="8" fillId="30" borderId="38" xfId="0" applyFont="1" applyFill="1" applyBorder="1" applyAlignment="1">
      <alignment horizontal="center" vertical="center"/>
    </xf>
    <xf numFmtId="0" fontId="8" fillId="30" borderId="42" xfId="0" applyFont="1" applyFill="1" applyBorder="1" applyAlignment="1">
      <alignment horizontal="center" vertical="center"/>
    </xf>
    <xf numFmtId="0" fontId="8" fillId="30" borderId="52" xfId="0" applyFont="1" applyFill="1" applyBorder="1" applyAlignment="1">
      <alignment horizontal="center" vertical="center"/>
    </xf>
    <xf numFmtId="2" fontId="7" fillId="30" borderId="31" xfId="0" applyNumberFormat="1" applyFont="1" applyFill="1" applyBorder="1" applyAlignment="1">
      <alignment horizontal="center" vertical="center"/>
    </xf>
    <xf numFmtId="0" fontId="7" fillId="30" borderId="4" xfId="0" applyFont="1" applyFill="1" applyBorder="1" applyAlignment="1">
      <alignment horizontal="center" vertical="center"/>
    </xf>
    <xf numFmtId="0" fontId="7" fillId="30" borderId="10" xfId="0" applyFont="1" applyFill="1" applyBorder="1" applyAlignment="1">
      <alignment horizontal="center" vertical="center"/>
    </xf>
    <xf numFmtId="2" fontId="7" fillId="30" borderId="6" xfId="0" applyNumberFormat="1" applyFont="1" applyFill="1" applyBorder="1" applyAlignment="1">
      <alignment horizontal="center" vertical="center"/>
    </xf>
    <xf numFmtId="0" fontId="7" fillId="30" borderId="19" xfId="0" applyFont="1" applyFill="1" applyBorder="1" applyAlignment="1">
      <alignment horizontal="center" vertical="center"/>
    </xf>
    <xf numFmtId="0" fontId="7" fillId="30" borderId="12" xfId="0" applyFont="1" applyFill="1" applyBorder="1" applyAlignment="1">
      <alignment horizontal="center" vertical="center"/>
    </xf>
    <xf numFmtId="0" fontId="7" fillId="30" borderId="3" xfId="0" applyFont="1" applyFill="1" applyBorder="1" applyAlignment="1">
      <alignment horizontal="center" vertical="center"/>
    </xf>
    <xf numFmtId="2" fontId="7" fillId="30" borderId="7" xfId="0" applyNumberFormat="1" applyFont="1" applyFill="1" applyBorder="1" applyAlignment="1">
      <alignment horizontal="center" vertical="center"/>
    </xf>
    <xf numFmtId="0" fontId="7" fillId="30" borderId="47" xfId="0" applyFont="1" applyFill="1" applyBorder="1" applyAlignment="1">
      <alignment horizontal="center" vertical="center"/>
    </xf>
    <xf numFmtId="2" fontId="7" fillId="30" borderId="76" xfId="0" quotePrefix="1" applyNumberFormat="1" applyFont="1" applyFill="1" applyBorder="1" applyAlignment="1">
      <alignment horizontal="center"/>
    </xf>
    <xf numFmtId="0" fontId="7" fillId="30" borderId="15" xfId="0" applyFont="1" applyFill="1" applyBorder="1" applyAlignment="1">
      <alignment horizontal="center" vertical="center"/>
    </xf>
    <xf numFmtId="0" fontId="2" fillId="30" borderId="25" xfId="0" applyFont="1" applyFill="1" applyBorder="1" applyAlignment="1">
      <alignment vertical="center"/>
    </xf>
    <xf numFmtId="0" fontId="2" fillId="30" borderId="27" xfId="0" applyFont="1" applyFill="1" applyBorder="1" applyAlignment="1">
      <alignment vertical="center"/>
    </xf>
    <xf numFmtId="2" fontId="7" fillId="30" borderId="17" xfId="0" applyNumberFormat="1" applyFont="1" applyFill="1" applyBorder="1" applyAlignment="1">
      <alignment horizontal="center" vertical="center"/>
    </xf>
    <xf numFmtId="0" fontId="7" fillId="30" borderId="9" xfId="0" applyFont="1" applyFill="1" applyBorder="1" applyAlignment="1">
      <alignment horizontal="center" vertical="center"/>
    </xf>
    <xf numFmtId="2" fontId="7" fillId="30" borderId="3" xfId="0" applyNumberFormat="1" applyFont="1" applyFill="1" applyBorder="1" applyAlignment="1">
      <alignment horizontal="center" vertical="center"/>
    </xf>
    <xf numFmtId="2" fontId="7" fillId="30" borderId="5" xfId="0" applyNumberFormat="1" applyFont="1" applyFill="1" applyBorder="1" applyAlignment="1">
      <alignment horizontal="center" vertical="center"/>
    </xf>
    <xf numFmtId="2" fontId="7" fillId="30" borderId="0" xfId="0" quotePrefix="1" applyNumberFormat="1" applyFont="1" applyFill="1" applyAlignment="1">
      <alignment horizontal="center"/>
    </xf>
    <xf numFmtId="0" fontId="7" fillId="30" borderId="76" xfId="0" applyFont="1" applyFill="1" applyBorder="1" applyAlignment="1">
      <alignment horizontal="center" vertical="center"/>
    </xf>
    <xf numFmtId="0" fontId="7" fillId="30" borderId="75" xfId="0" applyFont="1" applyFill="1" applyBorder="1" applyAlignment="1">
      <alignment horizontal="center" vertical="center"/>
    </xf>
    <xf numFmtId="0" fontId="7" fillId="30" borderId="36" xfId="0" applyFont="1" applyFill="1" applyBorder="1" applyAlignment="1">
      <alignment horizontal="center" vertical="center"/>
    </xf>
    <xf numFmtId="0" fontId="7" fillId="30" borderId="5" xfId="0" applyFont="1" applyFill="1" applyBorder="1" applyAlignment="1">
      <alignment horizontal="center" vertical="center"/>
    </xf>
    <xf numFmtId="0" fontId="7" fillId="30" borderId="17" xfId="0" applyFont="1" applyFill="1" applyBorder="1" applyAlignment="1">
      <alignment horizontal="center" vertical="center"/>
    </xf>
    <xf numFmtId="2" fontId="7" fillId="30" borderId="40" xfId="0" quotePrefix="1" applyNumberFormat="1" applyFont="1" applyFill="1" applyBorder="1" applyAlignment="1">
      <alignment horizontal="center"/>
    </xf>
    <xf numFmtId="0" fontId="7" fillId="30" borderId="27" xfId="0" applyFont="1" applyFill="1" applyBorder="1" applyAlignment="1">
      <alignment horizontal="center" vertical="center"/>
    </xf>
    <xf numFmtId="2" fontId="7" fillId="30" borderId="10" xfId="0" quotePrefix="1" applyNumberFormat="1" applyFont="1" applyFill="1" applyBorder="1" applyAlignment="1">
      <alignment horizontal="center"/>
    </xf>
    <xf numFmtId="2" fontId="7" fillId="30" borderId="59" xfId="0" quotePrefix="1" applyNumberFormat="1" applyFont="1" applyFill="1" applyBorder="1" applyAlignment="1">
      <alignment horizontal="center"/>
    </xf>
    <xf numFmtId="2" fontId="7" fillId="30" borderId="13" xfId="0" quotePrefix="1" applyNumberFormat="1" applyFont="1" applyFill="1" applyBorder="1" applyAlignment="1">
      <alignment horizontal="center"/>
    </xf>
    <xf numFmtId="2" fontId="2" fillId="30" borderId="25" xfId="0" applyNumberFormat="1" applyFont="1" applyFill="1" applyBorder="1" applyAlignment="1">
      <alignment horizontal="left" vertical="center"/>
    </xf>
    <xf numFmtId="0" fontId="2" fillId="30" borderId="25" xfId="0" applyFont="1" applyFill="1" applyBorder="1" applyAlignment="1">
      <alignment horizontal="left" vertical="center"/>
    </xf>
    <xf numFmtId="2" fontId="7" fillId="30" borderId="19" xfId="0" applyNumberFormat="1" applyFont="1" applyFill="1" applyBorder="1" applyAlignment="1">
      <alignment horizontal="center" vertical="center"/>
    </xf>
    <xf numFmtId="0" fontId="7" fillId="30" borderId="1" xfId="0" applyFont="1" applyFill="1" applyBorder="1" applyAlignment="1">
      <alignment horizontal="center" vertical="center"/>
    </xf>
    <xf numFmtId="0" fontId="2" fillId="4" borderId="24" xfId="0" applyFont="1" applyFill="1" applyBorder="1" applyAlignment="1">
      <alignment horizontal="left" vertical="center"/>
    </xf>
    <xf numFmtId="14" fontId="2" fillId="4" borderId="21" xfId="0" quotePrefix="1" applyNumberFormat="1" applyFont="1" applyFill="1" applyBorder="1" applyAlignment="1">
      <alignment horizontal="left" vertical="center"/>
    </xf>
    <xf numFmtId="0" fontId="2" fillId="4" borderId="24" xfId="0" applyFont="1" applyFill="1" applyBorder="1" applyAlignment="1">
      <alignment horizontal="center" vertical="center"/>
    </xf>
    <xf numFmtId="0" fontId="16" fillId="4" borderId="24" xfId="0" applyFont="1" applyFill="1" applyBorder="1" applyAlignment="1">
      <alignment horizontal="left"/>
    </xf>
    <xf numFmtId="0" fontId="21" fillId="4" borderId="21" xfId="0" applyFont="1" applyFill="1" applyBorder="1"/>
    <xf numFmtId="0" fontId="0" fillId="4" borderId="0" xfId="0" applyFill="1" applyAlignment="1">
      <alignment horizontal="center"/>
    </xf>
    <xf numFmtId="0" fontId="0" fillId="4" borderId="24" xfId="0" applyFill="1" applyBorder="1"/>
    <xf numFmtId="0" fontId="0" fillId="4" borderId="25" xfId="0" applyFill="1" applyBorder="1"/>
    <xf numFmtId="0" fontId="18" fillId="4" borderId="22" xfId="0" applyFont="1" applyFill="1" applyBorder="1" applyAlignment="1">
      <alignment horizontal="center"/>
    </xf>
    <xf numFmtId="0" fontId="2" fillId="4" borderId="8" xfId="0" applyFont="1" applyFill="1" applyBorder="1" applyAlignment="1">
      <alignment horizontal="center" vertical="center"/>
    </xf>
    <xf numFmtId="0" fontId="6" fillId="4" borderId="22" xfId="0" applyFont="1" applyFill="1" applyBorder="1" applyAlignment="1">
      <alignment vertical="center"/>
    </xf>
    <xf numFmtId="0" fontId="6" fillId="30" borderId="22" xfId="0" applyFont="1" applyFill="1" applyBorder="1" applyAlignment="1">
      <alignment vertical="center"/>
    </xf>
    <xf numFmtId="0" fontId="6" fillId="30" borderId="35" xfId="0" applyFont="1" applyFill="1" applyBorder="1" applyAlignment="1">
      <alignment vertical="center"/>
    </xf>
    <xf numFmtId="0" fontId="6" fillId="30" borderId="22" xfId="0" applyFont="1" applyFill="1" applyBorder="1" applyAlignment="1">
      <alignment vertical="top" wrapText="1"/>
    </xf>
    <xf numFmtId="0" fontId="18" fillId="30" borderId="22" xfId="0" applyFont="1" applyFill="1" applyBorder="1" applyAlignment="1">
      <alignment vertical="center"/>
    </xf>
    <xf numFmtId="0" fontId="6" fillId="30" borderId="22" xfId="0" applyFont="1" applyFill="1" applyBorder="1"/>
    <xf numFmtId="0" fontId="6" fillId="30" borderId="22" xfId="0" applyFont="1" applyFill="1" applyBorder="1" applyAlignment="1">
      <alignment horizontal="left" vertical="center" wrapText="1"/>
    </xf>
    <xf numFmtId="0" fontId="17" fillId="30" borderId="22" xfId="0" applyFont="1" applyFill="1" applyBorder="1" applyAlignment="1">
      <alignment vertical="center"/>
    </xf>
    <xf numFmtId="0" fontId="6" fillId="30" borderId="46" xfId="0" applyFont="1" applyFill="1" applyBorder="1"/>
    <xf numFmtId="0" fontId="6" fillId="30" borderId="62" xfId="0" applyFont="1" applyFill="1" applyBorder="1"/>
    <xf numFmtId="0" fontId="6" fillId="30" borderId="22" xfId="0" applyFont="1" applyFill="1" applyBorder="1" applyAlignment="1">
      <alignment vertical="top"/>
    </xf>
    <xf numFmtId="0" fontId="6" fillId="30" borderId="46" xfId="0" applyFont="1" applyFill="1" applyBorder="1" applyAlignment="1">
      <alignment vertical="top"/>
    </xf>
    <xf numFmtId="0" fontId="4" fillId="30" borderId="2" xfId="0" applyFont="1" applyFill="1" applyBorder="1" applyAlignment="1">
      <alignment horizontal="left" vertical="top"/>
    </xf>
    <xf numFmtId="0" fontId="7" fillId="0" borderId="2" xfId="0" applyFont="1" applyBorder="1" applyAlignment="1">
      <alignment horizontal="center" vertical="top"/>
    </xf>
    <xf numFmtId="0" fontId="2" fillId="2" borderId="22" xfId="0" applyFont="1" applyFill="1" applyBorder="1" applyAlignment="1">
      <alignment horizontal="center" vertical="center"/>
    </xf>
    <xf numFmtId="0" fontId="12" fillId="6" borderId="8" xfId="0" applyFont="1" applyFill="1" applyBorder="1" applyAlignment="1">
      <alignment horizontal="center" vertical="center"/>
    </xf>
    <xf numFmtId="0" fontId="3" fillId="0" borderId="57" xfId="0" applyFont="1" applyBorder="1" applyAlignment="1">
      <alignment horizontal="left" vertical="top" wrapText="1" indent="2"/>
    </xf>
    <xf numFmtId="0" fontId="0" fillId="0" borderId="81" xfId="0" applyBorder="1" applyAlignment="1">
      <alignment horizontal="center" vertical="top"/>
    </xf>
    <xf numFmtId="0" fontId="3" fillId="0" borderId="82" xfId="0" applyFont="1" applyBorder="1" applyAlignment="1">
      <alignment horizontal="left" vertical="top" wrapText="1" indent="2"/>
    </xf>
    <xf numFmtId="0" fontId="2" fillId="24" borderId="31" xfId="0" applyFont="1" applyFill="1" applyBorder="1" applyAlignment="1">
      <alignment vertical="center"/>
    </xf>
    <xf numFmtId="0" fontId="2" fillId="23" borderId="31" xfId="0" applyFont="1" applyFill="1" applyBorder="1" applyAlignment="1">
      <alignment vertical="center"/>
    </xf>
    <xf numFmtId="0" fontId="2" fillId="20" borderId="31" xfId="0" applyFont="1" applyFill="1" applyBorder="1" applyAlignment="1">
      <alignment vertical="center"/>
    </xf>
    <xf numFmtId="0" fontId="2" fillId="16" borderId="0" xfId="0" applyFont="1" applyFill="1" applyAlignment="1">
      <alignment horizontal="left" vertical="center"/>
    </xf>
    <xf numFmtId="0" fontId="16" fillId="4" borderId="24" xfId="0" applyFont="1" applyFill="1" applyBorder="1" applyAlignment="1">
      <alignment vertical="center"/>
    </xf>
    <xf numFmtId="0" fontId="7" fillId="30" borderId="78" xfId="0" applyFont="1" applyFill="1" applyBorder="1" applyAlignment="1">
      <alignment horizontal="center" vertical="center"/>
    </xf>
    <xf numFmtId="0" fontId="0" fillId="4" borderId="2" xfId="0" applyFill="1" applyBorder="1"/>
    <xf numFmtId="0" fontId="7" fillId="0" borderId="10" xfId="0" applyFont="1" applyBorder="1" applyAlignment="1" applyProtection="1">
      <alignment vertical="center"/>
      <protection locked="0"/>
    </xf>
    <xf numFmtId="0" fontId="7" fillId="0" borderId="59"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81" xfId="0" applyFont="1" applyBorder="1" applyAlignment="1">
      <alignment horizontal="center" vertical="top"/>
    </xf>
    <xf numFmtId="0" fontId="9" fillId="0" borderId="43"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2" fontId="7" fillId="0" borderId="11" xfId="0" applyNumberFormat="1" applyFont="1" applyBorder="1" applyAlignment="1" applyProtection="1">
      <alignment horizontal="center" vertical="center"/>
      <protection locked="0"/>
    </xf>
    <xf numFmtId="2" fontId="7" fillId="0" borderId="13" xfId="0" applyNumberFormat="1" applyFont="1" applyBorder="1" applyAlignment="1" applyProtection="1">
      <alignment horizontal="center" vertical="center"/>
      <protection locked="0"/>
    </xf>
    <xf numFmtId="0" fontId="9" fillId="0" borderId="41"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85" xfId="0" applyFont="1" applyBorder="1" applyAlignment="1" applyProtection="1">
      <alignment horizontal="left" vertical="center" wrapText="1"/>
      <protection locked="0"/>
    </xf>
    <xf numFmtId="0" fontId="7" fillId="2" borderId="27" xfId="0" applyFont="1" applyFill="1" applyBorder="1" applyAlignment="1">
      <alignment horizontal="center" vertical="center"/>
    </xf>
    <xf numFmtId="2" fontId="7" fillId="4" borderId="1" xfId="0" applyNumberFormat="1" applyFont="1" applyFill="1" applyBorder="1" applyAlignment="1">
      <alignment horizontal="center" vertical="center"/>
    </xf>
    <xf numFmtId="0" fontId="2" fillId="13" borderId="0" xfId="0" applyFont="1" applyFill="1" applyAlignment="1">
      <alignment vertical="center"/>
    </xf>
    <xf numFmtId="0" fontId="20" fillId="0" borderId="25" xfId="0" applyFont="1" applyBorder="1" applyAlignment="1" applyProtection="1">
      <alignment horizontal="left" vertical="center"/>
      <protection locked="0"/>
    </xf>
    <xf numFmtId="0" fontId="20" fillId="0" borderId="21" xfId="0" applyFont="1" applyBorder="1" applyAlignment="1" applyProtection="1">
      <alignment horizontal="left" vertical="center"/>
      <protection locked="0"/>
    </xf>
    <xf numFmtId="0" fontId="22" fillId="0" borderId="25" xfId="0" applyFont="1" applyBorder="1" applyAlignment="1" applyProtection="1">
      <alignment horizontal="left"/>
      <protection locked="0"/>
    </xf>
    <xf numFmtId="0" fontId="22" fillId="0" borderId="21" xfId="0" applyFont="1" applyBorder="1" applyAlignment="1" applyProtection="1">
      <alignment horizontal="left"/>
      <protection locked="0"/>
    </xf>
    <xf numFmtId="14" fontId="2" fillId="0" borderId="45" xfId="0" quotePrefix="1" applyNumberFormat="1" applyFont="1" applyBorder="1" applyAlignment="1" applyProtection="1">
      <alignment horizontal="center" vertical="center"/>
      <protection locked="0"/>
    </xf>
    <xf numFmtId="14" fontId="2" fillId="0" borderId="28" xfId="0" applyNumberFormat="1" applyFont="1" applyBorder="1" applyAlignment="1" applyProtection="1">
      <alignment horizontal="center" vertical="center"/>
      <protection locked="0"/>
    </xf>
    <xf numFmtId="0" fontId="2" fillId="2" borderId="1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1" xfId="0" applyFont="1" applyFill="1" applyBorder="1" applyAlignment="1">
      <alignment horizontal="center"/>
    </xf>
    <xf numFmtId="0" fontId="19" fillId="25" borderId="31" xfId="0" applyFont="1" applyFill="1" applyBorder="1" applyAlignment="1">
      <alignment horizontal="left" vertical="center"/>
    </xf>
    <xf numFmtId="0" fontId="19" fillId="25" borderId="41"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36" xfId="0" applyFont="1" applyFill="1" applyBorder="1" applyAlignment="1">
      <alignment horizontal="left" vertical="center"/>
    </xf>
    <xf numFmtId="0" fontId="19" fillId="17" borderId="6" xfId="0" applyFont="1" applyFill="1" applyBorder="1" applyAlignment="1">
      <alignment horizontal="left" vertical="center"/>
    </xf>
    <xf numFmtId="0" fontId="19" fillId="17" borderId="36" xfId="0" applyFont="1" applyFill="1" applyBorder="1" applyAlignment="1">
      <alignment horizontal="left" vertical="center"/>
    </xf>
    <xf numFmtId="0" fontId="19" fillId="9" borderId="6" xfId="0" applyFont="1" applyFill="1" applyBorder="1" applyAlignment="1">
      <alignment horizontal="left" vertical="center"/>
    </xf>
    <xf numFmtId="0" fontId="19" fillId="9" borderId="36" xfId="0" applyFont="1" applyFill="1" applyBorder="1" applyAlignment="1">
      <alignment horizontal="left" vertical="center"/>
    </xf>
    <xf numFmtId="0" fontId="19" fillId="22" borderId="32" xfId="0" applyFont="1" applyFill="1" applyBorder="1" applyAlignment="1">
      <alignment horizontal="left" vertical="center"/>
    </xf>
    <xf numFmtId="0" fontId="19" fillId="22" borderId="50" xfId="0" applyFont="1" applyFill="1" applyBorder="1" applyAlignment="1">
      <alignment horizontal="left" vertical="center"/>
    </xf>
    <xf numFmtId="0" fontId="2" fillId="2" borderId="23" xfId="0" applyFont="1" applyFill="1" applyBorder="1" applyAlignment="1">
      <alignment horizontal="left" vertical="center"/>
    </xf>
    <xf numFmtId="0" fontId="2" fillId="2" borderId="40" xfId="0" applyFont="1" applyFill="1" applyBorder="1" applyAlignment="1">
      <alignment horizontal="left" vertical="center"/>
    </xf>
    <xf numFmtId="0" fontId="2" fillId="2" borderId="16" xfId="0" applyFont="1" applyFill="1" applyBorder="1" applyAlignment="1">
      <alignment horizontal="left" vertical="center"/>
    </xf>
    <xf numFmtId="0" fontId="2" fillId="2" borderId="27" xfId="0" applyFont="1" applyFill="1" applyBorder="1" applyAlignment="1">
      <alignment horizontal="left" vertical="center"/>
    </xf>
    <xf numFmtId="0" fontId="2" fillId="2" borderId="37" xfId="0" applyFont="1" applyFill="1" applyBorder="1" applyAlignment="1">
      <alignment horizontal="center"/>
    </xf>
    <xf numFmtId="0" fontId="2" fillId="2" borderId="30" xfId="0" applyFont="1" applyFill="1" applyBorder="1" applyAlignment="1">
      <alignment horizontal="center"/>
    </xf>
    <xf numFmtId="0" fontId="19" fillId="32" borderId="6" xfId="0" applyFont="1" applyFill="1" applyBorder="1" applyAlignment="1">
      <alignment horizontal="left" vertical="center"/>
    </xf>
    <xf numFmtId="0" fontId="0" fillId="32" borderId="12" xfId="0" applyFill="1" applyBorder="1" applyAlignment="1">
      <alignment horizontal="left" vertical="center"/>
    </xf>
    <xf numFmtId="0" fontId="34" fillId="4" borderId="24" xfId="0" applyFont="1" applyFill="1" applyBorder="1" applyAlignment="1">
      <alignment horizontal="center" vertical="center"/>
    </xf>
    <xf numFmtId="0" fontId="0" fillId="0" borderId="25" xfId="0" applyBorder="1" applyAlignment="1">
      <alignment vertical="center"/>
    </xf>
    <xf numFmtId="0" fontId="0" fillId="0" borderId="21" xfId="0" applyBorder="1" applyAlignment="1">
      <alignment vertical="center"/>
    </xf>
    <xf numFmtId="0" fontId="7" fillId="0" borderId="24"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3" xfId="0" applyBorder="1" applyAlignment="1" applyProtection="1">
      <alignment vertical="top"/>
      <protection locked="0"/>
    </xf>
    <xf numFmtId="0" fontId="0" fillId="0" borderId="40" xfId="0" applyBorder="1" applyAlignment="1" applyProtection="1">
      <alignment vertical="top"/>
      <protection locked="0"/>
    </xf>
    <xf numFmtId="0" fontId="0" fillId="0" borderId="10" xfId="0" applyBorder="1" applyAlignment="1" applyProtection="1">
      <alignment vertical="top"/>
      <protection locked="0"/>
    </xf>
    <xf numFmtId="0" fontId="0" fillId="0" borderId="25" xfId="0" applyBorder="1" applyAlignment="1">
      <alignment horizontal="center"/>
    </xf>
    <xf numFmtId="0" fontId="0" fillId="0" borderId="21" xfId="0" applyBorder="1" applyAlignment="1">
      <alignment horizontal="center"/>
    </xf>
    <xf numFmtId="0" fontId="20" fillId="4" borderId="25" xfId="0" applyFont="1" applyFill="1" applyBorder="1" applyAlignment="1">
      <alignment horizontal="center" vertical="center"/>
    </xf>
    <xf numFmtId="0" fontId="20" fillId="4" borderId="21" xfId="0" applyFont="1" applyFill="1" applyBorder="1" applyAlignment="1">
      <alignment horizontal="center" vertical="center"/>
    </xf>
    <xf numFmtId="0" fontId="2" fillId="24" borderId="23"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23" fillId="4" borderId="24" xfId="0" applyFont="1" applyFill="1" applyBorder="1" applyAlignment="1">
      <alignment horizontal="left"/>
    </xf>
    <xf numFmtId="0" fontId="23" fillId="4" borderId="21" xfId="0" applyFont="1" applyFill="1" applyBorder="1" applyAlignment="1">
      <alignment horizontal="left"/>
    </xf>
    <xf numFmtId="49" fontId="2" fillId="24" borderId="16" xfId="0" quotePrefix="1" applyNumberFormat="1" applyFont="1" applyFill="1" applyBorder="1" applyAlignment="1" applyProtection="1">
      <alignment horizontal="center" vertical="center"/>
      <protection locked="0"/>
    </xf>
    <xf numFmtId="49" fontId="2" fillId="24" borderId="15" xfId="0" quotePrefix="1" applyNumberFormat="1" applyFont="1" applyFill="1" applyBorder="1" applyAlignment="1" applyProtection="1">
      <alignment horizontal="center" vertical="center"/>
      <protection locked="0"/>
    </xf>
    <xf numFmtId="0" fontId="2" fillId="2" borderId="2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0" xfId="0" applyFont="1" applyFill="1" applyAlignment="1">
      <alignment horizontal="center" vertical="center"/>
    </xf>
    <xf numFmtId="0" fontId="2" fillId="2" borderId="27" xfId="0" applyFont="1" applyFill="1" applyBorder="1" applyAlignment="1">
      <alignment horizontal="center" vertical="center"/>
    </xf>
    <xf numFmtId="2" fontId="7" fillId="4" borderId="23"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2" fontId="7" fillId="4" borderId="16" xfId="0" applyNumberFormat="1" applyFont="1" applyFill="1" applyBorder="1" applyAlignment="1">
      <alignment horizontal="center" vertical="center"/>
    </xf>
    <xf numFmtId="0" fontId="7" fillId="2" borderId="9"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center" vertical="center"/>
    </xf>
    <xf numFmtId="0" fontId="9" fillId="0" borderId="43"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wrapText="1"/>
      <protection locked="0"/>
    </xf>
    <xf numFmtId="0" fontId="7" fillId="2" borderId="22"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59" xfId="0" applyFont="1" applyFill="1" applyBorder="1" applyAlignment="1">
      <alignment horizontal="center" vertical="center"/>
    </xf>
    <xf numFmtId="0" fontId="9" fillId="0" borderId="31"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7" fillId="2" borderId="32"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83" xfId="0" applyFont="1" applyFill="1" applyBorder="1" applyAlignment="1">
      <alignment horizontal="center" vertical="center"/>
    </xf>
    <xf numFmtId="0" fontId="7" fillId="2" borderId="84" xfId="0" applyFont="1" applyFill="1" applyBorder="1" applyAlignment="1">
      <alignment horizontal="center" vertical="center"/>
    </xf>
    <xf numFmtId="0" fontId="7" fillId="0" borderId="3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0" fillId="0" borderId="70" xfId="0" applyFont="1" applyBorder="1" applyAlignment="1" applyProtection="1">
      <alignment vertical="top" wrapText="1"/>
      <protection locked="0"/>
    </xf>
    <xf numFmtId="0" fontId="9" fillId="33" borderId="64" xfId="0" applyFont="1" applyFill="1" applyBorder="1" applyAlignment="1">
      <alignment horizontal="left" vertical="top" wrapText="1"/>
    </xf>
    <xf numFmtId="0" fontId="9" fillId="33" borderId="65" xfId="0" applyFont="1" applyFill="1" applyBorder="1" applyAlignment="1">
      <alignment horizontal="left" vertical="top" wrapText="1"/>
    </xf>
    <xf numFmtId="0" fontId="9" fillId="33" borderId="60" xfId="0" applyFont="1" applyFill="1" applyBorder="1" applyAlignment="1">
      <alignment horizontal="left" vertical="top" wrapText="1"/>
    </xf>
    <xf numFmtId="0" fontId="9" fillId="33" borderId="21" xfId="0" applyFont="1" applyFill="1" applyBorder="1" applyAlignment="1">
      <alignment horizontal="left" vertical="top" wrapText="1"/>
    </xf>
    <xf numFmtId="0" fontId="9" fillId="33" borderId="39" xfId="0" applyFont="1" applyFill="1" applyBorder="1" applyAlignment="1">
      <alignment vertical="top" wrapText="1"/>
    </xf>
    <xf numFmtId="0" fontId="9" fillId="33" borderId="55" xfId="0" applyFont="1" applyFill="1" applyBorder="1" applyAlignment="1">
      <alignment vertical="top" wrapText="1"/>
    </xf>
    <xf numFmtId="0" fontId="9" fillId="33" borderId="68" xfId="0" applyFont="1" applyFill="1" applyBorder="1" applyAlignment="1">
      <alignment horizontal="left" vertical="top" wrapText="1"/>
    </xf>
    <xf numFmtId="0" fontId="9" fillId="33" borderId="72" xfId="0" applyFont="1" applyFill="1" applyBorder="1" applyAlignment="1">
      <alignment horizontal="left" vertical="top" wrapText="1"/>
    </xf>
    <xf numFmtId="0" fontId="9" fillId="33" borderId="71" xfId="0" applyFont="1" applyFill="1" applyBorder="1" applyAlignment="1">
      <alignment horizontal="left" vertical="top" wrapText="1"/>
    </xf>
    <xf numFmtId="0" fontId="9" fillId="7" borderId="72" xfId="0" applyFont="1" applyFill="1" applyBorder="1" applyAlignment="1">
      <alignment vertical="top" wrapText="1"/>
    </xf>
    <xf numFmtId="0" fontId="9" fillId="7" borderId="71" xfId="0" applyFont="1" applyFill="1" applyBorder="1" applyAlignment="1">
      <alignment vertical="top" wrapText="1"/>
    </xf>
    <xf numFmtId="0" fontId="10" fillId="0" borderId="72" xfId="0" applyFont="1" applyBorder="1" applyAlignment="1" applyProtection="1">
      <alignment vertical="top" wrapText="1"/>
      <protection locked="0"/>
    </xf>
    <xf numFmtId="0" fontId="10" fillId="0" borderId="50" xfId="0" applyFont="1" applyBorder="1" applyAlignment="1" applyProtection="1">
      <alignment vertical="top" wrapText="1"/>
      <protection locked="0"/>
    </xf>
    <xf numFmtId="0" fontId="0" fillId="0" borderId="71" xfId="0" applyBorder="1" applyAlignment="1">
      <alignment vertical="top" wrapText="1"/>
    </xf>
    <xf numFmtId="0" fontId="9" fillId="7" borderId="43" xfId="0" applyFont="1" applyFill="1" applyBorder="1" applyAlignment="1">
      <alignment vertical="top" wrapText="1"/>
    </xf>
    <xf numFmtId="0" fontId="9" fillId="7" borderId="36" xfId="0" applyFont="1" applyFill="1" applyBorder="1" applyAlignment="1">
      <alignment vertical="top" wrapText="1"/>
    </xf>
    <xf numFmtId="0" fontId="10" fillId="0" borderId="36" xfId="0" applyFont="1" applyBorder="1" applyAlignment="1" applyProtection="1">
      <alignment vertical="top" wrapText="1"/>
      <protection locked="0"/>
    </xf>
    <xf numFmtId="0" fontId="9" fillId="7" borderId="46" xfId="0" applyFont="1" applyFill="1" applyBorder="1" applyAlignment="1">
      <alignment vertical="top" wrapText="1"/>
    </xf>
    <xf numFmtId="0" fontId="9" fillId="7" borderId="29" xfId="0" applyFont="1" applyFill="1" applyBorder="1" applyAlignment="1">
      <alignment vertical="top" wrapText="1"/>
    </xf>
    <xf numFmtId="0" fontId="9" fillId="7" borderId="18" xfId="0" applyFont="1" applyFill="1" applyBorder="1" applyAlignment="1">
      <alignment vertical="top" wrapText="1"/>
    </xf>
    <xf numFmtId="0" fontId="9" fillId="21" borderId="39" xfId="0" applyFont="1" applyFill="1" applyBorder="1" applyAlignment="1" applyProtection="1">
      <alignment vertical="top" wrapText="1"/>
      <protection locked="0"/>
    </xf>
    <xf numFmtId="0" fontId="9" fillId="21" borderId="55" xfId="0" applyFont="1" applyFill="1" applyBorder="1" applyAlignment="1" applyProtection="1">
      <alignment vertical="top" wrapText="1"/>
      <protection locked="0"/>
    </xf>
    <xf numFmtId="0" fontId="10" fillId="0" borderId="43" xfId="0" applyFont="1" applyBorder="1" applyAlignment="1" applyProtection="1">
      <alignment vertical="top" wrapText="1"/>
      <protection locked="0"/>
    </xf>
    <xf numFmtId="0" fontId="0" fillId="0" borderId="46" xfId="0" applyBorder="1" applyAlignment="1">
      <alignment vertical="top" wrapText="1"/>
    </xf>
    <xf numFmtId="0" fontId="10" fillId="0" borderId="64" xfId="0" applyFont="1" applyBorder="1" applyAlignment="1" applyProtection="1">
      <alignment vertical="top" wrapText="1"/>
      <protection locked="0"/>
    </xf>
    <xf numFmtId="0" fontId="10" fillId="0" borderId="65" xfId="0" applyFont="1" applyBorder="1" applyAlignment="1" applyProtection="1">
      <alignment vertical="top" wrapText="1"/>
      <protection locked="0"/>
    </xf>
    <xf numFmtId="0" fontId="0" fillId="0" borderId="68" xfId="0" applyBorder="1" applyAlignment="1">
      <alignment vertical="top" wrapText="1"/>
    </xf>
    <xf numFmtId="0" fontId="10" fillId="5" borderId="64" xfId="0" applyFont="1" applyFill="1" applyBorder="1" applyAlignment="1" applyProtection="1">
      <alignment vertical="top" wrapText="1"/>
      <protection locked="0"/>
    </xf>
    <xf numFmtId="0" fontId="10" fillId="5" borderId="65" xfId="0" applyFont="1" applyFill="1" applyBorder="1" applyAlignment="1" applyProtection="1">
      <alignment vertical="top" wrapText="1"/>
      <protection locked="0"/>
    </xf>
    <xf numFmtId="0" fontId="9" fillId="21" borderId="43" xfId="0" applyFont="1" applyFill="1" applyBorder="1" applyAlignment="1">
      <alignment horizontal="left" vertical="top" wrapText="1"/>
    </xf>
    <xf numFmtId="0" fontId="9" fillId="21" borderId="36" xfId="0" applyFont="1" applyFill="1" applyBorder="1" applyAlignment="1">
      <alignment horizontal="left" vertical="top" wrapText="1"/>
    </xf>
    <xf numFmtId="0" fontId="9" fillId="21" borderId="39" xfId="0" applyFont="1" applyFill="1" applyBorder="1" applyAlignment="1">
      <alignment vertical="top" wrapText="1"/>
    </xf>
    <xf numFmtId="0" fontId="9" fillId="21" borderId="55" xfId="0" applyFont="1" applyFill="1" applyBorder="1" applyAlignment="1">
      <alignment vertical="top" wrapText="1"/>
    </xf>
    <xf numFmtId="0" fontId="9" fillId="11" borderId="22" xfId="0" applyFont="1" applyFill="1" applyBorder="1" applyAlignment="1">
      <alignment horizontal="left" vertical="top" wrapText="1"/>
    </xf>
    <xf numFmtId="0" fontId="10" fillId="0" borderId="22" xfId="0" applyFont="1" applyBorder="1" applyAlignment="1" applyProtection="1">
      <alignment horizontal="left" vertical="top" wrapText="1"/>
      <protection locked="0"/>
    </xf>
    <xf numFmtId="0" fontId="9" fillId="11" borderId="63" xfId="0" applyFont="1" applyFill="1" applyBorder="1" applyAlignment="1">
      <alignment horizontal="left" vertical="top" wrapText="1"/>
    </xf>
    <xf numFmtId="0" fontId="10" fillId="0" borderId="72" xfId="0" applyFont="1" applyBorder="1" applyAlignment="1" applyProtection="1">
      <alignment horizontal="left" vertical="top" wrapText="1"/>
      <protection locked="0"/>
    </xf>
    <xf numFmtId="0" fontId="10" fillId="0" borderId="50" xfId="0" applyFont="1" applyBorder="1" applyAlignment="1" applyProtection="1">
      <alignment horizontal="left" vertical="top" wrapText="1"/>
      <protection locked="0"/>
    </xf>
    <xf numFmtId="0" fontId="10" fillId="0" borderId="71" xfId="0" applyFont="1" applyBorder="1" applyAlignment="1" applyProtection="1">
      <alignment horizontal="left" vertical="top" wrapText="1"/>
      <protection locked="0"/>
    </xf>
    <xf numFmtId="0" fontId="9" fillId="21" borderId="60" xfId="0" applyFont="1" applyFill="1" applyBorder="1" applyAlignment="1">
      <alignment horizontal="left" vertical="top" wrapText="1"/>
    </xf>
    <xf numFmtId="0" fontId="9" fillId="21" borderId="21" xfId="0" applyFont="1" applyFill="1" applyBorder="1" applyAlignment="1">
      <alignment horizontal="left" vertical="top" wrapText="1"/>
    </xf>
    <xf numFmtId="0" fontId="9" fillId="21" borderId="72" xfId="0" applyFont="1" applyFill="1" applyBorder="1" applyAlignment="1">
      <alignment horizontal="left" vertical="top" wrapText="1"/>
    </xf>
    <xf numFmtId="0" fontId="9" fillId="21" borderId="71" xfId="0" applyFont="1" applyFill="1" applyBorder="1" applyAlignment="1">
      <alignment horizontal="left" vertical="top" wrapText="1"/>
    </xf>
    <xf numFmtId="0" fontId="9" fillId="21" borderId="64" xfId="0" applyFont="1" applyFill="1" applyBorder="1" applyAlignment="1">
      <alignment horizontal="left" vertical="top" wrapText="1"/>
    </xf>
    <xf numFmtId="0" fontId="9" fillId="21" borderId="65" xfId="0" applyFont="1" applyFill="1" applyBorder="1" applyAlignment="1">
      <alignment horizontal="left" vertical="top" wrapText="1"/>
    </xf>
    <xf numFmtId="0" fontId="10" fillId="0" borderId="71" xfId="0" applyFont="1" applyBorder="1" applyAlignment="1" applyProtection="1">
      <alignment vertical="top" wrapText="1"/>
      <protection locked="0"/>
    </xf>
    <xf numFmtId="0" fontId="9" fillId="19" borderId="22" xfId="0" applyFont="1" applyFill="1" applyBorder="1" applyAlignment="1">
      <alignment horizontal="left" vertical="top" wrapText="1"/>
    </xf>
    <xf numFmtId="0" fontId="9" fillId="19" borderId="22" xfId="0" applyFont="1" applyFill="1" applyBorder="1"/>
    <xf numFmtId="0" fontId="2" fillId="19" borderId="60" xfId="0" applyFont="1" applyFill="1" applyBorder="1" applyAlignment="1">
      <alignment horizontal="center" vertical="center"/>
    </xf>
    <xf numFmtId="0" fontId="2" fillId="19" borderId="25" xfId="0" applyFont="1" applyFill="1" applyBorder="1" applyAlignment="1">
      <alignment horizontal="center" vertical="center"/>
    </xf>
    <xf numFmtId="0" fontId="10" fillId="0" borderId="43" xfId="0" applyFont="1" applyBorder="1" applyAlignment="1" applyProtection="1">
      <alignment horizontal="left" vertical="top" wrapText="1"/>
      <protection locked="0"/>
    </xf>
    <xf numFmtId="0" fontId="10" fillId="0" borderId="36" xfId="0" applyFont="1" applyBorder="1" applyAlignment="1" applyProtection="1">
      <alignment horizontal="left" vertical="top" wrapText="1"/>
      <protection locked="0"/>
    </xf>
    <xf numFmtId="0" fontId="10" fillId="0" borderId="46" xfId="0" applyFont="1" applyBorder="1" applyAlignment="1" applyProtection="1">
      <alignment horizontal="left" vertical="top" wrapText="1"/>
      <protection locked="0"/>
    </xf>
    <xf numFmtId="0" fontId="9" fillId="33" borderId="29" xfId="0" applyFont="1" applyFill="1" applyBorder="1" applyAlignment="1">
      <alignment vertical="top" wrapText="1"/>
    </xf>
    <xf numFmtId="0" fontId="9" fillId="33" borderId="18" xfId="0" applyFont="1" applyFill="1" applyBorder="1" applyAlignment="1">
      <alignment vertical="top" wrapText="1"/>
    </xf>
    <xf numFmtId="0" fontId="9" fillId="12" borderId="38" xfId="0" applyFont="1" applyFill="1" applyBorder="1" applyAlignment="1">
      <alignment horizontal="left" vertical="top" wrapText="1"/>
    </xf>
    <xf numFmtId="0" fontId="9" fillId="12" borderId="39" xfId="0" applyFont="1" applyFill="1" applyBorder="1" applyAlignment="1">
      <alignment horizontal="left" vertical="top" wrapText="1"/>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9" fillId="12" borderId="37" xfId="0" applyFont="1" applyFill="1" applyBorder="1" applyAlignment="1">
      <alignment horizontal="left" vertical="top" wrapText="1"/>
    </xf>
    <xf numFmtId="0" fontId="9" fillId="12" borderId="69" xfId="0" applyFont="1" applyFill="1" applyBorder="1" applyAlignment="1">
      <alignment horizontal="left" vertical="top" wrapText="1"/>
    </xf>
    <xf numFmtId="0" fontId="10" fillId="0" borderId="40" xfId="0" applyFont="1" applyBorder="1" applyAlignment="1" applyProtection="1">
      <alignment horizontal="left" vertical="top" wrapText="1"/>
      <protection locked="0"/>
    </xf>
    <xf numFmtId="0" fontId="2" fillId="11" borderId="60" xfId="0" applyFont="1" applyFill="1" applyBorder="1" applyAlignment="1">
      <alignment horizontal="center" vertical="center"/>
    </xf>
    <xf numFmtId="0" fontId="2" fillId="11" borderId="25" xfId="0" applyFont="1" applyFill="1" applyBorder="1" applyAlignment="1">
      <alignment horizontal="center" vertical="center"/>
    </xf>
    <xf numFmtId="0" fontId="2" fillId="11" borderId="21" xfId="0" applyFont="1" applyFill="1" applyBorder="1" applyAlignment="1">
      <alignment horizontal="center" vertical="center"/>
    </xf>
    <xf numFmtId="0" fontId="9" fillId="12" borderId="6" xfId="0" applyFont="1" applyFill="1" applyBorder="1" applyAlignment="1">
      <alignment horizontal="left" vertical="top" wrapText="1"/>
    </xf>
    <xf numFmtId="0" fontId="9" fillId="12" borderId="46" xfId="0" applyFont="1" applyFill="1" applyBorder="1" applyAlignment="1">
      <alignment horizontal="left" vertical="top" wrapText="1"/>
    </xf>
    <xf numFmtId="0" fontId="9" fillId="11" borderId="62" xfId="0" applyFont="1" applyFill="1" applyBorder="1" applyAlignment="1">
      <alignment horizontal="left" vertical="top" wrapText="1"/>
    </xf>
    <xf numFmtId="0" fontId="10" fillId="0" borderId="6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9" fillId="12" borderId="52" xfId="0" applyFont="1" applyFill="1" applyBorder="1" applyAlignment="1">
      <alignment horizontal="left" vertical="top" wrapText="1"/>
    </xf>
    <xf numFmtId="0" fontId="9" fillId="12" borderId="63" xfId="0" applyFont="1" applyFill="1" applyBorder="1" applyAlignment="1">
      <alignment horizontal="left" vertical="top" wrapText="1"/>
    </xf>
    <xf numFmtId="0" fontId="2" fillId="11" borderId="61" xfId="0" applyFont="1" applyFill="1" applyBorder="1" applyAlignment="1">
      <alignment horizontal="center" vertical="center"/>
    </xf>
    <xf numFmtId="0" fontId="2" fillId="11" borderId="27" xfId="0" applyFont="1" applyFill="1" applyBorder="1" applyAlignment="1">
      <alignment horizontal="center" vertical="center"/>
    </xf>
    <xf numFmtId="0" fontId="10" fillId="0" borderId="64" xfId="0" applyFont="1" applyBorder="1" applyAlignment="1" applyProtection="1">
      <alignment horizontal="left" vertical="top" wrapText="1"/>
      <protection locked="0"/>
    </xf>
    <xf numFmtId="0" fontId="10" fillId="0" borderId="68" xfId="0" applyFont="1" applyBorder="1" applyAlignment="1" applyProtection="1">
      <alignment horizontal="left" vertical="top" wrapText="1"/>
      <protection locked="0"/>
    </xf>
    <xf numFmtId="0" fontId="2" fillId="19" borderId="49" xfId="0" applyFont="1" applyFill="1" applyBorder="1" applyAlignment="1">
      <alignment horizontal="center" vertical="center"/>
    </xf>
    <xf numFmtId="0" fontId="9" fillId="19" borderId="64" xfId="0" applyFont="1" applyFill="1" applyBorder="1" applyAlignment="1">
      <alignment horizontal="left" vertical="top" wrapText="1"/>
    </xf>
    <xf numFmtId="0" fontId="9" fillId="19" borderId="68" xfId="0" applyFont="1" applyFill="1" applyBorder="1" applyAlignment="1">
      <alignment horizontal="left" vertical="top" wrapText="1"/>
    </xf>
    <xf numFmtId="0" fontId="9" fillId="19" borderId="43" xfId="0" applyFont="1" applyFill="1" applyBorder="1" applyAlignment="1">
      <alignment horizontal="left" vertical="top" wrapText="1"/>
    </xf>
    <xf numFmtId="0" fontId="9" fillId="19" borderId="46" xfId="0" applyFont="1" applyFill="1" applyBorder="1" applyAlignment="1">
      <alignment horizontal="left" vertical="top" wrapText="1"/>
    </xf>
    <xf numFmtId="0" fontId="10" fillId="0" borderId="70" xfId="0" applyFont="1" applyBorder="1" applyAlignment="1" applyProtection="1">
      <alignment horizontal="left" vertical="top" wrapText="1"/>
      <protection locked="0"/>
    </xf>
    <xf numFmtId="0" fontId="9" fillId="12" borderId="43" xfId="0" applyFont="1" applyFill="1" applyBorder="1" applyAlignment="1">
      <alignment horizontal="left" vertical="top" wrapText="1"/>
    </xf>
    <xf numFmtId="0" fontId="10" fillId="0" borderId="29" xfId="0" applyFont="1" applyBorder="1" applyAlignment="1" applyProtection="1">
      <alignment horizontal="left" vertical="top" wrapText="1"/>
      <protection locked="0"/>
    </xf>
    <xf numFmtId="0" fontId="10" fillId="0" borderId="41" xfId="0" applyFont="1" applyBorder="1" applyAlignment="1" applyProtection="1">
      <alignment horizontal="left" vertical="top" wrapText="1"/>
      <protection locked="0"/>
    </xf>
    <xf numFmtId="0" fontId="10" fillId="0" borderId="66" xfId="0" applyFont="1" applyBorder="1" applyAlignment="1" applyProtection="1">
      <alignment horizontal="left" vertical="top" wrapText="1"/>
      <protection locked="0"/>
    </xf>
    <xf numFmtId="0" fontId="9" fillId="12" borderId="32" xfId="0" applyFont="1" applyFill="1" applyBorder="1" applyAlignment="1">
      <alignment horizontal="left" vertical="top" wrapText="1"/>
    </xf>
    <xf numFmtId="0" fontId="10" fillId="12" borderId="71" xfId="0" applyFont="1" applyFill="1" applyBorder="1" applyAlignment="1">
      <alignment horizontal="left" vertical="top" wrapText="1"/>
    </xf>
    <xf numFmtId="0" fontId="10" fillId="0" borderId="79" xfId="0" applyFont="1" applyBorder="1" applyAlignment="1" applyProtection="1">
      <alignment horizontal="left" vertical="top" wrapText="1"/>
      <protection locked="0"/>
    </xf>
    <xf numFmtId="0" fontId="10" fillId="0" borderId="80" xfId="0" applyFont="1" applyBorder="1" applyAlignment="1" applyProtection="1">
      <alignment horizontal="left" vertical="top" wrapText="1"/>
      <protection locked="0"/>
    </xf>
    <xf numFmtId="0" fontId="10" fillId="0" borderId="63" xfId="0" applyFont="1" applyBorder="1" applyAlignment="1" applyProtection="1">
      <alignment horizontal="left" vertical="top" wrapText="1"/>
      <protection locked="0"/>
    </xf>
    <xf numFmtId="0" fontId="10" fillId="0" borderId="62" xfId="0" applyFont="1" applyBorder="1" applyAlignment="1" applyProtection="1">
      <alignment horizontal="left" vertical="top" wrapText="1"/>
      <protection locked="0"/>
    </xf>
    <xf numFmtId="0" fontId="9" fillId="19" borderId="62" xfId="0" applyFont="1" applyFill="1" applyBorder="1" applyAlignment="1">
      <alignment horizontal="left" vertical="top" wrapText="1"/>
    </xf>
    <xf numFmtId="0" fontId="10" fillId="0" borderId="39" xfId="0" applyFont="1" applyBorder="1" applyAlignment="1" applyProtection="1">
      <alignment horizontal="left" vertical="top" wrapText="1"/>
      <protection locked="0"/>
    </xf>
    <xf numFmtId="0" fontId="10" fillId="0" borderId="55" xfId="0" applyFont="1" applyBorder="1" applyAlignment="1" applyProtection="1">
      <alignment horizontal="left" vertical="top" wrapText="1"/>
      <protection locked="0"/>
    </xf>
    <xf numFmtId="0" fontId="2" fillId="12" borderId="16" xfId="0" applyFont="1" applyFill="1" applyBorder="1" applyAlignment="1">
      <alignment horizontal="center" vertical="center"/>
    </xf>
    <xf numFmtId="0" fontId="2" fillId="12" borderId="15" xfId="0" applyFont="1" applyFill="1" applyBorder="1" applyAlignment="1">
      <alignment horizontal="center" vertical="center"/>
    </xf>
    <xf numFmtId="0" fontId="10" fillId="5" borderId="29" xfId="0" applyFont="1" applyFill="1" applyBorder="1" applyAlignment="1" applyProtection="1">
      <alignment horizontal="left" vertical="top" wrapText="1"/>
      <protection locked="0"/>
    </xf>
    <xf numFmtId="0" fontId="10" fillId="5" borderId="41" xfId="0" applyFont="1" applyFill="1" applyBorder="1" applyAlignment="1" applyProtection="1">
      <alignment horizontal="left" vertical="top" wrapText="1"/>
      <protection locked="0"/>
    </xf>
    <xf numFmtId="0" fontId="10" fillId="5" borderId="66" xfId="0" applyFont="1" applyFill="1" applyBorder="1" applyAlignment="1" applyProtection="1">
      <alignment horizontal="left" vertical="top" wrapText="1"/>
      <protection locked="0"/>
    </xf>
    <xf numFmtId="0" fontId="9" fillId="12" borderId="64" xfId="0" applyFont="1" applyFill="1" applyBorder="1" applyAlignment="1">
      <alignment horizontal="left" vertical="top" wrapText="1"/>
    </xf>
    <xf numFmtId="0" fontId="9" fillId="12" borderId="68" xfId="0" applyFont="1" applyFill="1" applyBorder="1" applyAlignment="1">
      <alignment horizontal="left" vertical="top" wrapText="1"/>
    </xf>
    <xf numFmtId="0" fontId="6" fillId="19" borderId="49" xfId="0" applyFont="1" applyFill="1" applyBorder="1" applyAlignment="1">
      <alignment horizontal="center" vertical="top" wrapText="1"/>
    </xf>
    <xf numFmtId="0" fontId="6" fillId="19" borderId="60" xfId="0" applyFont="1" applyFill="1" applyBorder="1" applyAlignment="1">
      <alignment horizontal="center" vertical="top" wrapText="1"/>
    </xf>
    <xf numFmtId="0" fontId="9" fillId="21" borderId="29" xfId="0" applyFont="1" applyFill="1" applyBorder="1" applyAlignment="1">
      <alignment vertical="top" wrapText="1"/>
    </xf>
    <xf numFmtId="0" fontId="9" fillId="21" borderId="18" xfId="0" applyFont="1" applyFill="1" applyBorder="1" applyAlignment="1">
      <alignment vertical="top" wrapText="1"/>
    </xf>
    <xf numFmtId="0" fontId="9" fillId="21" borderId="64" xfId="0" applyFont="1" applyFill="1" applyBorder="1" applyAlignment="1" applyProtection="1">
      <alignment horizontal="left" vertical="top" wrapText="1"/>
      <protection locked="0"/>
    </xf>
    <xf numFmtId="0" fontId="9" fillId="21" borderId="68" xfId="0" applyFont="1" applyFill="1" applyBorder="1" applyAlignment="1" applyProtection="1">
      <alignment horizontal="left" vertical="top" wrapText="1"/>
      <protection locked="0"/>
    </xf>
    <xf numFmtId="0" fontId="10" fillId="0" borderId="0" xfId="0" applyFont="1" applyAlignment="1" applyProtection="1">
      <alignment vertical="top" wrapText="1"/>
      <protection locked="0"/>
    </xf>
    <xf numFmtId="0" fontId="2" fillId="21" borderId="24" xfId="0" applyFont="1" applyFill="1" applyBorder="1" applyAlignment="1">
      <alignment horizontal="center" vertical="top"/>
    </xf>
    <xf numFmtId="0" fontId="2" fillId="21" borderId="21" xfId="0" applyFont="1" applyFill="1" applyBorder="1" applyAlignment="1">
      <alignment horizontal="center" vertical="top"/>
    </xf>
    <xf numFmtId="0" fontId="2" fillId="33" borderId="24" xfId="0" applyFont="1" applyFill="1" applyBorder="1" applyAlignment="1">
      <alignment horizontal="center" vertical="top"/>
    </xf>
    <xf numFmtId="0" fontId="2" fillId="33" borderId="21" xfId="0" applyFont="1" applyFill="1" applyBorder="1" applyAlignment="1">
      <alignment horizontal="center" vertical="top"/>
    </xf>
    <xf numFmtId="0" fontId="9" fillId="7" borderId="39" xfId="0" applyFont="1" applyFill="1" applyBorder="1" applyAlignment="1">
      <alignment vertical="top" wrapText="1"/>
    </xf>
    <xf numFmtId="0" fontId="9" fillId="7" borderId="70" xfId="0" applyFont="1" applyFill="1" applyBorder="1" applyAlignment="1">
      <alignment vertical="top" wrapText="1"/>
    </xf>
    <xf numFmtId="0" fontId="9" fillId="19" borderId="6" xfId="0" applyFont="1" applyFill="1" applyBorder="1" applyAlignment="1">
      <alignment horizontal="left" vertical="top" wrapText="1"/>
    </xf>
    <xf numFmtId="0" fontId="2" fillId="19" borderId="24" xfId="0" applyFont="1" applyFill="1" applyBorder="1" applyAlignment="1">
      <alignment horizontal="center" vertical="center"/>
    </xf>
    <xf numFmtId="0" fontId="2" fillId="19" borderId="21" xfId="0" applyFont="1" applyFill="1" applyBorder="1" applyAlignment="1">
      <alignment horizontal="center" vertical="center"/>
    </xf>
    <xf numFmtId="0" fontId="9" fillId="19" borderId="67" xfId="0" applyFont="1" applyFill="1" applyBorder="1" applyAlignment="1">
      <alignment horizontal="left" vertical="top" wrapText="1"/>
    </xf>
    <xf numFmtId="0" fontId="9" fillId="19" borderId="65" xfId="0" applyFont="1" applyFill="1" applyBorder="1" applyAlignment="1">
      <alignment horizontal="left" vertical="top" wrapText="1"/>
    </xf>
    <xf numFmtId="0" fontId="9" fillId="7" borderId="60" xfId="0" applyFont="1" applyFill="1" applyBorder="1" applyAlignment="1">
      <alignment vertical="top" wrapText="1"/>
    </xf>
    <xf numFmtId="0" fontId="9" fillId="7" borderId="21" xfId="0" applyFont="1" applyFill="1" applyBorder="1" applyAlignment="1">
      <alignment vertical="top" wrapText="1"/>
    </xf>
    <xf numFmtId="0" fontId="2" fillId="19" borderId="74" xfId="0" applyFont="1" applyFill="1" applyBorder="1" applyAlignment="1">
      <alignment horizontal="center" vertical="center"/>
    </xf>
    <xf numFmtId="0" fontId="2" fillId="19" borderId="40" xfId="0" applyFont="1" applyFill="1" applyBorder="1" applyAlignment="1">
      <alignment horizontal="center" vertical="center"/>
    </xf>
    <xf numFmtId="0" fontId="33" fillId="2" borderId="24" xfId="0" applyFont="1" applyFill="1" applyBorder="1" applyAlignment="1">
      <alignment horizontal="center" vertical="center"/>
    </xf>
    <xf numFmtId="0" fontId="33" fillId="2" borderId="21" xfId="0" applyFont="1" applyFill="1" applyBorder="1" applyAlignment="1">
      <alignment horizontal="center" vertical="center"/>
    </xf>
    <xf numFmtId="0" fontId="5" fillId="31" borderId="23" xfId="0" applyFont="1" applyFill="1" applyBorder="1" applyAlignment="1">
      <alignment horizontal="left" vertical="top"/>
    </xf>
    <xf numFmtId="0" fontId="5" fillId="31" borderId="10" xfId="0" applyFont="1" applyFill="1" applyBorder="1" applyAlignment="1">
      <alignment horizontal="left" vertical="top"/>
    </xf>
    <xf numFmtId="0" fontId="4" fillId="31" borderId="23" xfId="0" applyFont="1" applyFill="1" applyBorder="1" applyAlignment="1">
      <alignment horizontal="left" vertical="top"/>
    </xf>
    <xf numFmtId="0" fontId="4" fillId="31" borderId="10" xfId="0" applyFont="1" applyFill="1" applyBorder="1" applyAlignment="1">
      <alignment horizontal="left" vertical="top"/>
    </xf>
    <xf numFmtId="0" fontId="9" fillId="12" borderId="71" xfId="0" applyFont="1" applyFill="1" applyBorder="1" applyAlignment="1">
      <alignment horizontal="left" vertical="top" wrapText="1"/>
    </xf>
  </cellXfs>
  <cellStyles count="1">
    <cellStyle name="Normal" xfId="0" builtinId="0"/>
  </cellStyles>
  <dxfs count="96">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s>
  <tableStyles count="0" defaultTableStyle="TableStyleMedium9" defaultPivotStyle="PivotStyleLight16"/>
  <colors>
    <mruColors>
      <color rgb="FF785B97"/>
      <color rgb="FFB1A0C7"/>
      <color rgb="FF7256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80074074074074"/>
          <c:y val="0.19215092592592592"/>
          <c:w val="0.50986481481481483"/>
          <c:h val="0.50986481481481483"/>
        </c:manualLayout>
      </c:layout>
      <c:radarChart>
        <c:radarStyle val="marker"/>
        <c:varyColors val="0"/>
        <c:ser>
          <c:idx val="0"/>
          <c:order val="0"/>
          <c:tx>
            <c:v>Present profile</c:v>
          </c:tx>
          <c:spPr>
            <a:ln>
              <a:solidFill>
                <a:srgbClr val="C00000"/>
              </a:solidFill>
            </a:ln>
          </c:spPr>
          <c:marker>
            <c:symbol val="diamond"/>
            <c:size val="7"/>
            <c:spPr>
              <a:solidFill>
                <a:srgbClr val="C00000"/>
              </a:solidFill>
              <a:ln cmpd="sng">
                <a:solidFill>
                  <a:srgbClr val="C00000"/>
                </a:solidFill>
              </a:ln>
            </c:spPr>
          </c:marker>
          <c:cat>
            <c:strRef>
              <c:f>Profile!$A$14:$B$19</c:f>
              <c:strCache>
                <c:ptCount val="6"/>
                <c:pt idx="0">
                  <c:v>1. WORKING CONDITIONS</c:v>
                </c:pt>
                <c:pt idx="1">
                  <c:v>2. LAND &amp; WATER RIGHTS</c:v>
                </c:pt>
                <c:pt idx="2">
                  <c:v>3. GENDER EQUALITY</c:v>
                </c:pt>
                <c:pt idx="3">
                  <c:v>4. FOOD AND NUTRITION SECURITY</c:v>
                </c:pt>
                <c:pt idx="4">
                  <c:v>5. SOCIAL CAPITAL</c:v>
                </c:pt>
                <c:pt idx="5">
                  <c:v>6. LIVING CONDITIONS</c:v>
                </c:pt>
              </c:strCache>
            </c:strRef>
          </c:cat>
          <c:val>
            <c:numRef>
              <c:f>Profile!$D$14:$D$19</c:f>
              <c:numCache>
                <c:formatCode>0.00</c:formatCode>
                <c:ptCount val="6"/>
                <c:pt idx="0">
                  <c:v>2.5</c:v>
                </c:pt>
                <c:pt idx="1">
                  <c:v>0</c:v>
                </c:pt>
                <c:pt idx="2">
                  <c:v>0</c:v>
                </c:pt>
                <c:pt idx="3">
                  <c:v>0</c:v>
                </c:pt>
                <c:pt idx="4">
                  <c:v>0</c:v>
                </c:pt>
                <c:pt idx="5">
                  <c:v>0</c:v>
                </c:pt>
              </c:numCache>
            </c:numRef>
          </c:val>
          <c:extLst>
            <c:ext xmlns:c16="http://schemas.microsoft.com/office/drawing/2014/chart" uri="{C3380CC4-5D6E-409C-BE32-E72D297353CC}">
              <c16:uniqueId val="{00000000-49DF-4CCF-AAC1-88F359C1D322}"/>
            </c:ext>
          </c:extLst>
        </c:ser>
        <c:ser>
          <c:idx val="2"/>
          <c:order val="1"/>
          <c:tx>
            <c:strRef>
              <c:f>Profile!$F$12</c:f>
              <c:strCache>
                <c:ptCount val="1"/>
                <c:pt idx="0">
                  <c:v>Previous profile</c:v>
                </c:pt>
              </c:strCache>
            </c:strRef>
          </c:tx>
          <c:marker>
            <c:symbol val="none"/>
          </c:marker>
          <c:cat>
            <c:strRef>
              <c:f>Profile!$A$14:$B$19</c:f>
              <c:strCache>
                <c:ptCount val="6"/>
                <c:pt idx="0">
                  <c:v>1. WORKING CONDITIONS</c:v>
                </c:pt>
                <c:pt idx="1">
                  <c:v>2. LAND &amp; WATER RIGHTS</c:v>
                </c:pt>
                <c:pt idx="2">
                  <c:v>3. GENDER EQUALITY</c:v>
                </c:pt>
                <c:pt idx="3">
                  <c:v>4. FOOD AND NUTRITION SECURITY</c:v>
                </c:pt>
                <c:pt idx="4">
                  <c:v>5. SOCIAL CAPITAL</c:v>
                </c:pt>
                <c:pt idx="5">
                  <c:v>6. LIVING CONDITIONS</c:v>
                </c:pt>
              </c:strCache>
            </c:strRef>
          </c:cat>
          <c:val>
            <c:numRef>
              <c:f>Profile!$G$14:$G$19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9DF-4CCF-AAC1-88F359C1D322}"/>
            </c:ext>
          </c:extLst>
        </c:ser>
        <c:dLbls>
          <c:showLegendKey val="0"/>
          <c:showVal val="0"/>
          <c:showCatName val="0"/>
          <c:showSerName val="0"/>
          <c:showPercent val="0"/>
          <c:showBubbleSize val="0"/>
        </c:dLbls>
        <c:axId val="113745920"/>
        <c:axId val="113747840"/>
      </c:radarChart>
      <c:catAx>
        <c:axId val="113745920"/>
        <c:scaling>
          <c:orientation val="minMax"/>
        </c:scaling>
        <c:delete val="0"/>
        <c:axPos val="b"/>
        <c:majorGridlines/>
        <c:numFmt formatCode="@" sourceLinked="0"/>
        <c:majorTickMark val="none"/>
        <c:minorTickMark val="none"/>
        <c:tickLblPos val="nextTo"/>
        <c:spPr>
          <a:ln w="9525">
            <a:noFill/>
          </a:ln>
        </c:spPr>
        <c:txPr>
          <a:bodyPr rot="0" vert="horz"/>
          <a:lstStyle/>
          <a:p>
            <a:pPr>
              <a:defRPr b="1"/>
            </a:pPr>
            <a:endParaRPr lang="en-US"/>
          </a:p>
        </c:txPr>
        <c:crossAx val="113747840"/>
        <c:crosses val="autoZero"/>
        <c:auto val="0"/>
        <c:lblAlgn val="ctr"/>
        <c:lblOffset val="100"/>
        <c:noMultiLvlLbl val="0"/>
      </c:catAx>
      <c:valAx>
        <c:axId val="113747840"/>
        <c:scaling>
          <c:orientation val="minMax"/>
          <c:max val="4"/>
          <c:min val="0"/>
        </c:scaling>
        <c:delete val="0"/>
        <c:axPos val="l"/>
        <c:majorGridlines/>
        <c:numFmt formatCode="@" sourceLinked="0"/>
        <c:majorTickMark val="out"/>
        <c:minorTickMark val="none"/>
        <c:tickLblPos val="nextTo"/>
        <c:txPr>
          <a:bodyPr rot="0" vert="horz"/>
          <a:lstStyle/>
          <a:p>
            <a:pPr>
              <a:defRPr/>
            </a:pPr>
            <a:endParaRPr lang="en-US"/>
          </a:p>
        </c:txPr>
        <c:crossAx val="113745920"/>
        <c:crosses val="autoZero"/>
        <c:crossBetween val="between"/>
      </c:valAx>
    </c:plotArea>
    <c:legend>
      <c:legendPos val="b"/>
      <c:overlay val="1"/>
    </c:legend>
    <c:plotVisOnly val="1"/>
    <c:dispBlanksAs val="gap"/>
    <c:showDLblsOverMax val="0"/>
  </c:chart>
  <c:spPr>
    <a:solidFill>
      <a:schemeClr val="bg1"/>
    </a:solidFill>
  </c:spPr>
  <c:printSettings>
    <c:headerFooter alignWithMargins="0"/>
    <c:pageMargins b="1" l="0.750000000000003" r="0.75000000000000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7</xdr:col>
      <xdr:colOff>134992</xdr:colOff>
      <xdr:row>3</xdr:row>
      <xdr:rowOff>99520</xdr:rowOff>
    </xdr:from>
    <xdr:to>
      <xdr:col>15</xdr:col>
      <xdr:colOff>300626</xdr:colOff>
      <xdr:row>21</xdr:row>
      <xdr:rowOff>1241101</xdr:rowOff>
    </xdr:to>
    <xdr:graphicFrame macro="">
      <xdr:nvGraphicFramePr>
        <xdr:cNvPr id="4097" name="Chart 1">
          <a:extLst>
            <a:ext uri="{FF2B5EF4-FFF2-40B4-BE49-F238E27FC236}">
              <a16:creationId xmlns:a16="http://schemas.microsoft.com/office/drawing/2014/main" id="{00000000-0008-0000-0000-0000011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view="pageBreakPreview" zoomScaleNormal="100" zoomScaleSheetLayoutView="100" workbookViewId="0">
      <pane ySplit="3" topLeftCell="A22" activePane="bottomLeft" state="frozen"/>
      <selection pane="bottomLeft" activeCell="A28" sqref="A28:G28"/>
    </sheetView>
  </sheetViews>
  <sheetFormatPr defaultColWidth="8.88671875" defaultRowHeight="13.2" x14ac:dyDescent="0.25"/>
  <cols>
    <col min="1" max="1" width="20" customWidth="1"/>
    <col min="2" max="2" width="13.33203125" customWidth="1"/>
    <col min="3" max="3" width="14.33203125" customWidth="1"/>
    <col min="4" max="4" width="10.44140625" customWidth="1"/>
    <col min="5" max="5" width="8.44140625" customWidth="1"/>
    <col min="6" max="6" width="13.44140625" customWidth="1"/>
    <col min="7" max="7" width="11.33203125" customWidth="1"/>
    <col min="9" max="9" width="10.88671875" hidden="1" customWidth="1"/>
  </cols>
  <sheetData>
    <row r="1" spans="1:10" ht="22.5" customHeight="1" thickBot="1" x14ac:dyDescent="0.3">
      <c r="A1" s="432" t="s">
        <v>194</v>
      </c>
      <c r="B1" s="433"/>
      <c r="C1" s="434"/>
      <c r="D1" s="385" t="s">
        <v>26</v>
      </c>
      <c r="E1" s="315"/>
      <c r="F1" s="403" t="s">
        <v>105</v>
      </c>
      <c r="G1" s="404"/>
      <c r="I1" s="208"/>
    </row>
    <row r="2" spans="1:10" ht="16.5" customHeight="1" thickBot="1" x14ac:dyDescent="0.3">
      <c r="A2" s="387"/>
      <c r="B2" s="104"/>
      <c r="C2" s="104"/>
      <c r="D2" s="316" t="s">
        <v>106</v>
      </c>
      <c r="E2" s="405" t="s">
        <v>105</v>
      </c>
      <c r="F2" s="405"/>
      <c r="G2" s="406"/>
    </row>
    <row r="3" spans="1:10" ht="18" customHeight="1" thickBot="1" x14ac:dyDescent="0.3">
      <c r="A3" s="8" t="s">
        <v>23</v>
      </c>
      <c r="B3" s="407" t="s">
        <v>25</v>
      </c>
      <c r="C3" s="408"/>
      <c r="D3" s="9"/>
      <c r="G3" s="7"/>
      <c r="J3" s="273"/>
    </row>
    <row r="4" spans="1:10" ht="13.5" customHeight="1" x14ac:dyDescent="0.25">
      <c r="A4" s="6"/>
      <c r="G4" s="7"/>
    </row>
    <row r="5" spans="1:10" ht="20.25" customHeight="1" x14ac:dyDescent="0.25">
      <c r="G5" s="7"/>
    </row>
    <row r="6" spans="1:10" ht="18" customHeight="1" x14ac:dyDescent="0.25">
      <c r="G6" s="7"/>
    </row>
    <row r="7" spans="1:10" ht="18" customHeight="1" x14ac:dyDescent="0.25">
      <c r="G7" s="7"/>
    </row>
    <row r="8" spans="1:10" ht="18" customHeight="1" x14ac:dyDescent="0.25">
      <c r="G8" s="7"/>
    </row>
    <row r="9" spans="1:10" ht="18" customHeight="1" x14ac:dyDescent="0.25">
      <c r="G9" s="7"/>
    </row>
    <row r="10" spans="1:10" ht="6" customHeight="1" thickBot="1" x14ac:dyDescent="0.3">
      <c r="A10" s="6"/>
      <c r="G10" s="7"/>
    </row>
    <row r="11" spans="1:10" ht="13.8" hidden="1" thickBot="1" x14ac:dyDescent="0.3">
      <c r="A11" s="6"/>
      <c r="G11" s="7"/>
    </row>
    <row r="12" spans="1:10" ht="13.8" thickBot="1" x14ac:dyDescent="0.3">
      <c r="A12" s="424" t="s">
        <v>65</v>
      </c>
      <c r="B12" s="425"/>
      <c r="C12" s="428" t="s">
        <v>66</v>
      </c>
      <c r="D12" s="429"/>
      <c r="E12" s="409" t="s">
        <v>7</v>
      </c>
      <c r="F12" s="10" t="s">
        <v>67</v>
      </c>
      <c r="G12" s="11" t="str">
        <f>Register!H3</f>
        <v>../../20..</v>
      </c>
    </row>
    <row r="13" spans="1:10" ht="13.8" thickBot="1" x14ac:dyDescent="0.3">
      <c r="A13" s="426"/>
      <c r="B13" s="427"/>
      <c r="C13" s="77" t="s">
        <v>69</v>
      </c>
      <c r="D13" s="78" t="s">
        <v>70</v>
      </c>
      <c r="E13" s="410"/>
      <c r="F13" s="12" t="s">
        <v>69</v>
      </c>
      <c r="G13" s="13" t="s">
        <v>70</v>
      </c>
      <c r="I13" s="209" t="s">
        <v>14</v>
      </c>
    </row>
    <row r="14" spans="1:10" ht="13.8" x14ac:dyDescent="0.25">
      <c r="A14" s="414" t="str">
        <f>Register!A5</f>
        <v>1. WORKING CONDITIONS</v>
      </c>
      <c r="B14" s="415"/>
      <c r="C14" s="317" t="str">
        <f>Register!C10</f>
        <v>Substantial</v>
      </c>
      <c r="D14" s="301">
        <f>Register!B10</f>
        <v>2.5</v>
      </c>
      <c r="E14" s="302" t="str">
        <f>Register!D10</f>
        <v>↑</v>
      </c>
      <c r="F14" s="14" t="str">
        <f>Register!I10</f>
        <v>Not at all</v>
      </c>
      <c r="G14" s="308">
        <f>Register!H10</f>
        <v>0</v>
      </c>
      <c r="I14" s="210" t="e">
        <f>Register!#REF!</f>
        <v>#REF!</v>
      </c>
    </row>
    <row r="15" spans="1:10" ht="13.8" x14ac:dyDescent="0.25">
      <c r="A15" s="416" t="str">
        <f>Register!A11</f>
        <v>2. LAND &amp; WATER RIGHTS</v>
      </c>
      <c r="B15" s="417"/>
      <c r="C15" s="318" t="str">
        <f>Register!C15</f>
        <v>n/a</v>
      </c>
      <c r="D15" s="303" t="str">
        <f>Register!B15</f>
        <v>n/a</v>
      </c>
      <c r="E15" s="304" t="str">
        <f>Register!D15</f>
        <v>↑</v>
      </c>
      <c r="F15" s="15" t="str">
        <f>Register!I15</f>
        <v>Not at all</v>
      </c>
      <c r="G15" s="309">
        <f>Register!H15</f>
        <v>0</v>
      </c>
      <c r="I15" s="211" t="e">
        <f>Register!#REF!</f>
        <v>#REF!</v>
      </c>
    </row>
    <row r="16" spans="1:10" ht="13.8" x14ac:dyDescent="0.25">
      <c r="A16" s="418" t="str">
        <f>Register!A16</f>
        <v>3. GENDER EQUALITY</v>
      </c>
      <c r="B16" s="419"/>
      <c r="C16" s="318" t="str">
        <f>Register!C22</f>
        <v>n/a</v>
      </c>
      <c r="D16" s="303" t="str">
        <f>Register!B22</f>
        <v>n/a</v>
      </c>
      <c r="E16" s="304" t="str">
        <f>Register!D22</f>
        <v>↑</v>
      </c>
      <c r="F16" s="15" t="str">
        <f>Register!I22</f>
        <v>Not at all</v>
      </c>
      <c r="G16" s="309">
        <f>Register!H22</f>
        <v>0</v>
      </c>
      <c r="I16" s="211" t="e">
        <f>Register!#REF!</f>
        <v>#REF!</v>
      </c>
    </row>
    <row r="17" spans="1:9" ht="13.8" x14ac:dyDescent="0.25">
      <c r="A17" s="420" t="str">
        <f>Register!A23</f>
        <v>4. FOOD AND NUTRITION SECURITY</v>
      </c>
      <c r="B17" s="421"/>
      <c r="C17" s="318" t="str">
        <f>Register!C28</f>
        <v>n/a</v>
      </c>
      <c r="D17" s="303" t="str">
        <f>Register!B28</f>
        <v>n/a</v>
      </c>
      <c r="E17" s="304" t="str">
        <f>Register!D28</f>
        <v>↑</v>
      </c>
      <c r="F17" s="15" t="str">
        <f>Register!I28</f>
        <v>Not at all</v>
      </c>
      <c r="G17" s="309">
        <f>Register!H28</f>
        <v>0</v>
      </c>
      <c r="I17" s="211" t="e">
        <f>Register!#REF!</f>
        <v>#REF!</v>
      </c>
    </row>
    <row r="18" spans="1:9" ht="13.8" x14ac:dyDescent="0.25">
      <c r="A18" s="430" t="str">
        <f>Register!A29</f>
        <v>5. SOCIAL CAPITAL</v>
      </c>
      <c r="B18" s="431"/>
      <c r="C18" s="318" t="str">
        <f>Register!C33</f>
        <v>n/a</v>
      </c>
      <c r="D18" s="305" t="str">
        <f>Register!B33</f>
        <v>n/a</v>
      </c>
      <c r="E18" s="304" t="str">
        <f>Register!D33</f>
        <v>↑</v>
      </c>
      <c r="F18" s="295" t="str">
        <f>Register!I33</f>
        <v>Not at all</v>
      </c>
      <c r="G18" s="309">
        <f>Register!H33</f>
        <v>0</v>
      </c>
      <c r="I18" s="294"/>
    </row>
    <row r="19" spans="1:9" ht="14.4" thickBot="1" x14ac:dyDescent="0.3">
      <c r="A19" s="422" t="str">
        <f>Register!A34</f>
        <v>6. LIVING CONDITIONS</v>
      </c>
      <c r="B19" s="423"/>
      <c r="C19" s="319" t="str">
        <f>Register!C39</f>
        <v>n/a</v>
      </c>
      <c r="D19" s="306" t="str">
        <f>Register!B39</f>
        <v>n/a</v>
      </c>
      <c r="E19" s="307" t="str">
        <f>Register!D39</f>
        <v>↑</v>
      </c>
      <c r="F19" s="16" t="str">
        <f>Register!I39</f>
        <v>Not at all</v>
      </c>
      <c r="G19" s="310">
        <f>Register!H39</f>
        <v>0</v>
      </c>
      <c r="I19" s="212" t="e">
        <f>Register!#REF!</f>
        <v>#REF!</v>
      </c>
    </row>
    <row r="20" spans="1:9" s="18" customFormat="1" ht="9" customHeight="1" thickBot="1" x14ac:dyDescent="0.3">
      <c r="A20" s="17"/>
      <c r="E20"/>
      <c r="F20"/>
      <c r="G20" s="7"/>
      <c r="I20" s="213" t="e">
        <f>AVERAGE(I14:I19)</f>
        <v>#REF!</v>
      </c>
    </row>
    <row r="21" spans="1:9" ht="13.8" thickBot="1" x14ac:dyDescent="0.3">
      <c r="A21" s="411" t="s">
        <v>203</v>
      </c>
      <c r="B21" s="412"/>
      <c r="C21" s="412"/>
      <c r="D21" s="412"/>
      <c r="E21" s="412"/>
      <c r="F21" s="412"/>
      <c r="G21" s="413"/>
    </row>
    <row r="22" spans="1:9" ht="107.25" customHeight="1" thickBot="1" x14ac:dyDescent="0.3">
      <c r="A22" s="435"/>
      <c r="B22" s="436"/>
      <c r="C22" s="436"/>
      <c r="D22" s="436"/>
      <c r="E22" s="436"/>
      <c r="F22" s="436"/>
      <c r="G22" s="437"/>
    </row>
    <row r="23" spans="1:9" ht="7.5" customHeight="1" thickBot="1" x14ac:dyDescent="0.3">
      <c r="A23" s="6"/>
      <c r="G23" s="7"/>
    </row>
    <row r="24" spans="1:9" ht="13.8" thickBot="1" x14ac:dyDescent="0.3">
      <c r="A24" s="411" t="s">
        <v>204</v>
      </c>
      <c r="B24" s="412"/>
      <c r="C24" s="412"/>
      <c r="D24" s="443"/>
      <c r="E24" s="443"/>
      <c r="F24" s="443"/>
      <c r="G24" s="444"/>
    </row>
    <row r="25" spans="1:9" ht="105.75" customHeight="1" thickBot="1" x14ac:dyDescent="0.3">
      <c r="A25" s="435"/>
      <c r="B25" s="438"/>
      <c r="C25" s="438"/>
      <c r="D25" s="438"/>
      <c r="E25" s="438"/>
      <c r="F25" s="438"/>
      <c r="G25" s="439"/>
    </row>
    <row r="26" spans="1:9" ht="13.8" thickBot="1" x14ac:dyDescent="0.3">
      <c r="A26" s="411" t="s">
        <v>71</v>
      </c>
      <c r="B26" s="412"/>
      <c r="C26" s="412"/>
      <c r="D26" s="412"/>
      <c r="E26" s="412"/>
      <c r="F26" s="412"/>
      <c r="G26" s="413"/>
    </row>
    <row r="27" spans="1:9" ht="83.25" customHeight="1" thickBot="1" x14ac:dyDescent="0.3">
      <c r="A27" s="440"/>
      <c r="B27" s="441"/>
      <c r="C27" s="441"/>
      <c r="D27" s="441"/>
      <c r="E27" s="441"/>
      <c r="F27" s="441"/>
      <c r="G27" s="442"/>
    </row>
    <row r="28" spans="1:9" ht="13.8" thickBot="1" x14ac:dyDescent="0.3">
      <c r="A28" s="411" t="s">
        <v>205</v>
      </c>
      <c r="B28" s="412"/>
      <c r="C28" s="412"/>
      <c r="D28" s="412"/>
      <c r="E28" s="412"/>
      <c r="F28" s="412"/>
      <c r="G28" s="413"/>
    </row>
    <row r="29" spans="1:9" ht="83.25" customHeight="1" thickBot="1" x14ac:dyDescent="0.3">
      <c r="A29" s="435"/>
      <c r="B29" s="436"/>
      <c r="C29" s="436"/>
      <c r="D29" s="436"/>
      <c r="E29" s="436"/>
      <c r="F29" s="436"/>
      <c r="G29" s="437"/>
    </row>
  </sheetData>
  <sheetProtection formatRows="0"/>
  <mergeCells count="21">
    <mergeCell ref="A29:G29"/>
    <mergeCell ref="A28:G28"/>
    <mergeCell ref="A22:G22"/>
    <mergeCell ref="A25:G25"/>
    <mergeCell ref="A26:G26"/>
    <mergeCell ref="A27:G27"/>
    <mergeCell ref="A24:G24"/>
    <mergeCell ref="F1:G1"/>
    <mergeCell ref="E2:G2"/>
    <mergeCell ref="B3:C3"/>
    <mergeCell ref="E12:E13"/>
    <mergeCell ref="A21:G21"/>
    <mergeCell ref="A14:B14"/>
    <mergeCell ref="A15:B15"/>
    <mergeCell ref="A16:B16"/>
    <mergeCell ref="A17:B17"/>
    <mergeCell ref="A19:B19"/>
    <mergeCell ref="A12:B13"/>
    <mergeCell ref="C12:D12"/>
    <mergeCell ref="A18:B18"/>
    <mergeCell ref="A1:C1"/>
  </mergeCells>
  <phoneticPr fontId="1" type="noConversion"/>
  <conditionalFormatting sqref="A8:G9">
    <cfRule type="cellIs" dxfId="91" priority="1" operator="equal">
      <formula>"High"</formula>
    </cfRule>
    <cfRule type="cellIs" dxfId="90" priority="2" operator="equal">
      <formula>"Substantial"</formula>
    </cfRule>
    <cfRule type="cellIs" dxfId="89" priority="3" operator="equal">
      <formula>"Moderate"</formula>
    </cfRule>
    <cfRule type="cellIs" dxfId="88" priority="4" operator="equal">
      <formula>"Low"</formula>
    </cfRule>
  </conditionalFormatting>
  <pageMargins left="0.70866141732283472" right="0.70866141732283472" top="0.74803149606299213" bottom="0.74803149606299213" header="0.31496062992125984" footer="0.31496062992125984"/>
  <pageSetup paperSize="9" scale="97" orientation="portrait" r:id="rId1"/>
  <headerFooter alignWithMargins="0"/>
  <colBreaks count="1" manualBreakCount="1">
    <brk id="7"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9" operator="equal" id="{34BB3A6B-5693-4104-B882-7EC3C2744687}">
            <xm:f>Register!$L$6</xm:f>
            <x14:dxf>
              <fill>
                <patternFill>
                  <bgColor rgb="FFFF0000"/>
                </patternFill>
              </fill>
            </x14:dxf>
          </x14:cfRule>
          <x14:cfRule type="cellIs" priority="10" operator="equal" id="{92867827-A734-4EBD-859A-FC93914BAC5D}">
            <xm:f>Register!$L$5</xm:f>
            <x14:dxf>
              <fill>
                <patternFill>
                  <bgColor rgb="FFFFC000"/>
                </patternFill>
              </fill>
            </x14:dxf>
          </x14:cfRule>
          <x14:cfRule type="cellIs" priority="11" operator="equal" id="{F24A8D15-038A-4A74-8DFE-EBD1E2C1A6B6}">
            <xm:f>Register!$L$4</xm:f>
            <x14:dxf>
              <fill>
                <patternFill>
                  <bgColor rgb="FF92D050"/>
                </patternFill>
              </fill>
            </x14:dxf>
          </x14:cfRule>
          <x14:cfRule type="cellIs" priority="12" operator="equal" id="{4E30DD93-1A47-4844-9856-E0E8EBD88FFA}">
            <xm:f>Register!$L$3</xm:f>
            <x14:dxf>
              <fill>
                <patternFill>
                  <bgColor rgb="FF00B050"/>
                </patternFill>
              </fill>
            </x14:dxf>
          </x14:cfRule>
          <xm:sqref>A5:G17 A18 C18:G18 A19:G19</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46"/>
  <sheetViews>
    <sheetView zoomScaleNormal="100" zoomScaleSheetLayoutView="100" workbookViewId="0">
      <pane ySplit="4" topLeftCell="A15" activePane="bottomLeft" state="frozen"/>
      <selection pane="bottomLeft" activeCell="E39" sqref="E39"/>
    </sheetView>
  </sheetViews>
  <sheetFormatPr defaultColWidth="8.88671875" defaultRowHeight="13.2" x14ac:dyDescent="0.25"/>
  <cols>
    <col min="1" max="1" width="36.6640625" customWidth="1"/>
    <col min="2" max="2" width="10.33203125" style="263" customWidth="1"/>
    <col min="3" max="3" width="15.109375" style="18" customWidth="1"/>
    <col min="4" max="4" width="6.33203125" style="18" customWidth="1"/>
    <col min="5" max="5" width="66.44140625" customWidth="1"/>
    <col min="6" max="7" width="39.33203125" customWidth="1"/>
    <col min="8" max="8" width="6" style="263" customWidth="1"/>
    <col min="9" max="9" width="14.109375" style="18" customWidth="1"/>
    <col min="10" max="10" width="8.88671875" hidden="1" customWidth="1"/>
    <col min="11" max="11" width="9.109375" hidden="1" customWidth="1"/>
    <col min="12" max="12" width="14.88671875" hidden="1" customWidth="1"/>
    <col min="13" max="13" width="9.109375" hidden="1" customWidth="1"/>
    <col min="14" max="14" width="9.109375" customWidth="1"/>
  </cols>
  <sheetData>
    <row r="1" spans="1:15" s="96" customFormat="1" ht="27.75" customHeight="1" thickBot="1" x14ac:dyDescent="0.35">
      <c r="A1" s="449" t="str">
        <f>Profile!F1</f>
        <v>name…</v>
      </c>
      <c r="B1" s="450"/>
      <c r="C1" s="354" t="s">
        <v>20</v>
      </c>
      <c r="D1" s="445" t="str">
        <f>Profile!E2</f>
        <v>name…</v>
      </c>
      <c r="E1" s="446"/>
      <c r="F1" s="352" t="s">
        <v>24</v>
      </c>
      <c r="G1" s="353" t="str">
        <f>Profile!B3</f>
        <v xml:space="preserve"> . . / . . / 20 . .</v>
      </c>
      <c r="H1" s="447" t="s">
        <v>62</v>
      </c>
      <c r="I1" s="448"/>
      <c r="M1" s="97"/>
    </row>
    <row r="2" spans="1:15" s="96" customFormat="1" ht="10.5" customHeight="1" x14ac:dyDescent="0.25">
      <c r="A2" s="453" t="s">
        <v>8</v>
      </c>
      <c r="B2" s="462" t="s">
        <v>70</v>
      </c>
      <c r="C2" s="465" t="s">
        <v>69</v>
      </c>
      <c r="D2" s="456" t="s">
        <v>7</v>
      </c>
      <c r="E2" s="459" t="s">
        <v>9</v>
      </c>
      <c r="F2" s="453" t="s">
        <v>16</v>
      </c>
      <c r="G2" s="468"/>
      <c r="H2" s="447" t="s">
        <v>64</v>
      </c>
      <c r="I2" s="448"/>
      <c r="M2" s="97"/>
    </row>
    <row r="3" spans="1:15" s="97" customFormat="1" ht="13.5" customHeight="1" thickBot="1" x14ac:dyDescent="0.3">
      <c r="A3" s="454"/>
      <c r="B3" s="463"/>
      <c r="C3" s="466"/>
      <c r="D3" s="457"/>
      <c r="E3" s="460"/>
      <c r="F3" s="454"/>
      <c r="G3" s="469"/>
      <c r="H3" s="451" t="s">
        <v>63</v>
      </c>
      <c r="I3" s="452"/>
      <c r="L3" s="98" t="str">
        <f>Questionnaire!$N$3</f>
        <v>High</v>
      </c>
      <c r="M3" s="97" t="s">
        <v>18</v>
      </c>
    </row>
    <row r="4" spans="1:15" s="99" customFormat="1" ht="13.8" thickBot="1" x14ac:dyDescent="0.3">
      <c r="A4" s="455"/>
      <c r="B4" s="464"/>
      <c r="C4" s="467"/>
      <c r="D4" s="458"/>
      <c r="E4" s="461"/>
      <c r="F4" s="455"/>
      <c r="G4" s="470"/>
      <c r="H4" s="75" t="s">
        <v>1</v>
      </c>
      <c r="I4" s="76" t="s">
        <v>6</v>
      </c>
      <c r="L4" s="98" t="str">
        <f>Questionnaire!$N$4</f>
        <v>Substantial</v>
      </c>
      <c r="M4" s="97" t="s">
        <v>3</v>
      </c>
    </row>
    <row r="5" spans="1:15" s="97" customFormat="1" ht="15" customHeight="1" thickBot="1" x14ac:dyDescent="0.3">
      <c r="A5" s="46" t="str">
        <f>Questionnaire!$A$3</f>
        <v>1. WORKING CONDITIONS</v>
      </c>
      <c r="B5" s="47"/>
      <c r="C5" s="47"/>
      <c r="D5" s="47"/>
      <c r="E5" s="48"/>
      <c r="F5" s="47"/>
      <c r="G5" s="47"/>
      <c r="H5" s="48"/>
      <c r="I5" s="267"/>
      <c r="L5" s="98" t="str">
        <f>Questionnaire!$N$5</f>
        <v>Moderate/Low</v>
      </c>
      <c r="M5" s="97" t="s">
        <v>19</v>
      </c>
    </row>
    <row r="6" spans="1:15" s="100" customFormat="1" ht="13.8" x14ac:dyDescent="0.25">
      <c r="A6" s="49" t="str">
        <f>Questionnaire!$A$4</f>
        <v>1.1 Respect of labour rights</v>
      </c>
      <c r="B6" s="320">
        <f>Questionnaire!J10</f>
        <v>2.5</v>
      </c>
      <c r="C6" s="321" t="str">
        <f>IF(B6&lt;1.5,$L$6,IF(B6&lt;2.5,$L$5,IF(B6&lt;3.5,$L$4,IF(B6&lt;4.5,$L$3,"n/a"))))</f>
        <v>Substantial</v>
      </c>
      <c r="D6" s="322" t="str">
        <f>IF(H6&lt;B6,"↑",IF(H6&gt;B6,"↓","↔"))</f>
        <v>↑</v>
      </c>
      <c r="E6" s="397" t="s">
        <v>103</v>
      </c>
      <c r="F6" s="471"/>
      <c r="G6" s="472"/>
      <c r="H6" s="395">
        <v>0</v>
      </c>
      <c r="I6" s="266" t="str">
        <f>IF(H6&lt;1.5,$L$6,IF(H6&lt;2.5,$L$5,IF(H6&lt;3.5,$L$4,IF(H6&lt;4.5,$L$3,"n/a"))))</f>
        <v>Not at all</v>
      </c>
      <c r="K6" s="100" t="s">
        <v>10</v>
      </c>
      <c r="L6" s="98" t="str">
        <f>Questionnaire!$N$6</f>
        <v>Not at all</v>
      </c>
      <c r="M6" s="100" t="s">
        <v>4</v>
      </c>
    </row>
    <row r="7" spans="1:15" s="100" customFormat="1" ht="13.8" x14ac:dyDescent="0.25">
      <c r="A7" s="50" t="str">
        <f>Questionnaire!$A$11</f>
        <v>1.2 Child Labour</v>
      </c>
      <c r="B7" s="323" t="str">
        <f>Questionnaire!J14</f>
        <v>n/a</v>
      </c>
      <c r="C7" s="324" t="str">
        <f>IF(B7&lt;1.5,$L$6,IF(B7&lt;2.5,$L$5,IF(B7&lt;3.5,$L$4,IF(B7&lt;4.5,$L$3,"n/a"))))</f>
        <v>n/a</v>
      </c>
      <c r="D7" s="325" t="str">
        <f>IF(H7&lt;B7,"↑",IF(H7&gt;B7,"↓","↔"))</f>
        <v>↑</v>
      </c>
      <c r="E7" s="398"/>
      <c r="F7" s="471"/>
      <c r="G7" s="472"/>
      <c r="H7" s="230">
        <v>0</v>
      </c>
      <c r="I7" s="266" t="str">
        <f>IF(H7&lt;1.5,$L$6,IF(H7&lt;2.5,$L$5,IF(H7&lt;3.5,$L$4,IF(H7&lt;4.5,$L$3,"n/a"))))</f>
        <v>Not at all</v>
      </c>
      <c r="K7" s="100" t="s">
        <v>11</v>
      </c>
      <c r="L7" s="98" t="str">
        <f>Questionnaire!$N$7</f>
        <v>n/a</v>
      </c>
    </row>
    <row r="8" spans="1:15" s="100" customFormat="1" ht="13.8" x14ac:dyDescent="0.25">
      <c r="A8" s="50" t="str">
        <f>Questionnaire!$A$15</f>
        <v>1.3 Job safety</v>
      </c>
      <c r="B8" s="323" t="str">
        <f>Questionnaire!J17</f>
        <v>n/a</v>
      </c>
      <c r="C8" s="326" t="str">
        <f>IF(B8&lt;1.5,$L$6,IF(B8&lt;2.5,$L$5,IF(B8&lt;3.5,$L$4,IF(B8&lt;4.5,$L$3,"n/a"))))</f>
        <v>n/a</v>
      </c>
      <c r="D8" s="325" t="str">
        <f>IF(H8&lt;B8,"↑",IF(H8&gt;B8,"↓","↔"))</f>
        <v>↑</v>
      </c>
      <c r="E8" s="398"/>
      <c r="F8" s="471"/>
      <c r="G8" s="472"/>
      <c r="H8" s="230">
        <v>0</v>
      </c>
      <c r="I8" s="266" t="str">
        <f>IF(H8&lt;1.5,$L$6,IF(H8&lt;2.5,$L$5,IF(H8&lt;3.5,$L$4,IF(H8&lt;4.5,$L$3,"n/a"))))</f>
        <v>Not at all</v>
      </c>
      <c r="K8" s="100" t="s">
        <v>12</v>
      </c>
      <c r="L8" s="98"/>
    </row>
    <row r="9" spans="1:15" s="100" customFormat="1" ht="14.4" thickBot="1" x14ac:dyDescent="0.3">
      <c r="A9" s="51" t="str">
        <f>Questionnaire!$A$18</f>
        <v>1.4 Attractiveness</v>
      </c>
      <c r="B9" s="327" t="str">
        <f>Questionnaire!J21</f>
        <v>n/a</v>
      </c>
      <c r="C9" s="324" t="str">
        <f>IF(B9&lt;1.5,$L$6,IF(B9&lt;2.5,$L$5,IF(B9&lt;3.5,$L$4,IF(B9&lt;4.5,$L$3,"n/a"))))</f>
        <v>n/a</v>
      </c>
      <c r="D9" s="328" t="str">
        <f>IF(H9&lt;B9,"↑",IF(H9&gt;B9,"↓","↔"))</f>
        <v>↑</v>
      </c>
      <c r="E9" s="399"/>
      <c r="F9" s="471"/>
      <c r="G9" s="472"/>
      <c r="H9" s="396">
        <v>0</v>
      </c>
      <c r="I9" s="237" t="str">
        <f>IF(H9&lt;1.5,$L$6,IF(H9&lt;2.5,$L$5,IF(H9&lt;3.5,$L$4,IF(H9&lt;4.5,$L$3,"n/a"))))</f>
        <v>Not at all</v>
      </c>
      <c r="L9" s="98"/>
    </row>
    <row r="10" spans="1:15" s="100" customFormat="1" ht="18" customHeight="1" thickTop="1" thickBot="1" x14ac:dyDescent="0.3">
      <c r="A10" s="52" t="s">
        <v>13</v>
      </c>
      <c r="B10" s="329">
        <f>IF(COUNT(B6:B9)=0,"n/a",(AVERAGE(B6:B9)))</f>
        <v>2.5</v>
      </c>
      <c r="C10" s="386" t="str">
        <f>IF(B10&lt;1.5,$L$6,IF(B10&lt;2.5,$L$5,IF(B10&lt;3.5,$L$4,IF(B10&lt;4.5,$L$3,"n/a"))))</f>
        <v>Substantial</v>
      </c>
      <c r="D10" s="330" t="str">
        <f>IF(H10&lt;B10,"↑",IF(H10&gt;B10,"↓","↔"))</f>
        <v>↑</v>
      </c>
      <c r="E10" s="400"/>
      <c r="F10" s="473"/>
      <c r="G10" s="473"/>
      <c r="H10" s="401">
        <f>AVERAGE(H6:H9)</f>
        <v>0</v>
      </c>
      <c r="I10" s="265" t="str">
        <f>IF(H10&lt;1.5,$L$6,IF(H10&lt;2.5,$L$5,IF(H10&lt;3.5,$L$4,IF(H10&lt;4.5,$L$3,"n/a"))))</f>
        <v>Not at all</v>
      </c>
      <c r="O10" s="273"/>
    </row>
    <row r="11" spans="1:15" s="100" customFormat="1" ht="15" customHeight="1" thickBot="1" x14ac:dyDescent="0.3">
      <c r="A11" s="53" t="str">
        <f>Questionnaire!$A$22</f>
        <v>2. LAND &amp; WATER RIGHTS</v>
      </c>
      <c r="B11" s="331"/>
      <c r="C11" s="331"/>
      <c r="D11" s="332"/>
      <c r="E11" s="54"/>
      <c r="F11" s="402"/>
      <c r="G11" s="402"/>
      <c r="H11" s="54"/>
      <c r="I11" s="268"/>
    </row>
    <row r="12" spans="1:15" s="100" customFormat="1" ht="33.6" customHeight="1" x14ac:dyDescent="0.25">
      <c r="A12" s="55" t="str">
        <f>Questionnaire!$A$23</f>
        <v xml:space="preserve">2.1 Equity and security of land and water tenure </v>
      </c>
      <c r="B12" s="333" t="str">
        <f>Questionnaire!J29</f>
        <v>n/a</v>
      </c>
      <c r="C12" s="334" t="str">
        <f>IF(B12&lt;1.5,$L$6,IF(B12&lt;2.5,$L$5,IF(B12&lt;3.5,$L$4,IF(B12&lt;4.5,$L$3,"n/a"))))</f>
        <v>n/a</v>
      </c>
      <c r="D12" s="325" t="str">
        <f>IF(H12&lt;B12,"↑",IF(H12&gt;B12,"↓","↔"))</f>
        <v>↑</v>
      </c>
      <c r="E12" s="231"/>
      <c r="F12" s="471"/>
      <c r="G12" s="472"/>
      <c r="H12" s="395">
        <v>0</v>
      </c>
      <c r="I12" s="266" t="str">
        <f>IF(H12&lt;1.5,$L$6,IF(H12&lt;2.5,$L$5,IF(H12&lt;3.5,$L$4,IF(H12&lt;4.5,$L$3,"n/a"))))</f>
        <v>Not at all</v>
      </c>
    </row>
    <row r="13" spans="1:15" s="100" customFormat="1" ht="28.8" customHeight="1" x14ac:dyDescent="0.25">
      <c r="A13" s="56" t="str">
        <f>Questionnaire!$A$30</f>
        <v>2.2 Respect of Water rights</v>
      </c>
      <c r="B13" s="335" t="str">
        <f>Questionnaire!J34</f>
        <v>n/a</v>
      </c>
      <c r="C13" s="326" t="str">
        <f>IF(B13&lt;1.5,$L$6,IF(B13&lt;2.5,$L$5,IF(B13&lt;3.5,$L$4,IF(B13&lt;4.5,$L$3,"n/a"))))</f>
        <v>n/a</v>
      </c>
      <c r="D13" s="325" t="str">
        <f>IF(H13&lt;B13,"↑",IF(H13&gt;B13,"↓","↔"))</f>
        <v>↑</v>
      </c>
      <c r="E13" s="232"/>
      <c r="F13" s="471"/>
      <c r="G13" s="472"/>
      <c r="H13" s="230">
        <v>0</v>
      </c>
      <c r="I13" s="266" t="str">
        <f>IF(H13&lt;1.5,$L$6,IF(H13&lt;2.5,$L$5,IF(H13&lt;3.5,$L$4,IF(H13&lt;4.5,$L$3,"n/a"))))</f>
        <v>Not at all</v>
      </c>
    </row>
    <row r="14" spans="1:15" s="100" customFormat="1" ht="30" customHeight="1" thickBot="1" x14ac:dyDescent="0.3">
      <c r="A14" s="57" t="str">
        <f>Questionnaire!$A$35</f>
        <v>VGGT compliant Large-Scale Land Acquisition</v>
      </c>
      <c r="B14" s="336" t="str">
        <f>Questionnaire!J40</f>
        <v>n/a</v>
      </c>
      <c r="C14" s="324" t="str">
        <f>IF(B14&lt;1.5,$L$6,IF(B14&lt;2.5,$L$5,IF(B14&lt;3.5,$L$4,IF(B14&lt;4.5,$L$3,"n/a"))))</f>
        <v>n/a</v>
      </c>
      <c r="D14" s="328" t="str">
        <f>IF(H14&lt;B14,"↑",IF(H14&gt;B14,"↓","↔"))</f>
        <v>↑</v>
      </c>
      <c r="E14" s="394"/>
      <c r="F14" s="471"/>
      <c r="G14" s="472"/>
      <c r="H14" s="396">
        <v>0</v>
      </c>
      <c r="I14" s="237" t="str">
        <f>IF(H14&lt;1.5,$L$6,IF(H14&lt;2.5,$L$5,IF(H14&lt;3.5,$L$4,IF(H14&lt;4.5,$L$3,"n/a"))))</f>
        <v>Not at all</v>
      </c>
    </row>
    <row r="15" spans="1:15" s="97" customFormat="1" ht="14.4" thickTop="1" thickBot="1" x14ac:dyDescent="0.3">
      <c r="A15" s="58" t="s">
        <v>13</v>
      </c>
      <c r="B15" s="337" t="str">
        <f>IF(COUNT(B12:B14)=0,"n/a",(AVERAGE(B12:B14)))</f>
        <v>n/a</v>
      </c>
      <c r="C15" s="338" t="str">
        <f>IF(B15&lt;1.5,$L$6,IF(B15&lt;2.5,$L$5,IF(B15&lt;3.5,$L$4,IF(B15&lt;4.5,$L$3,"n/a"))))</f>
        <v>n/a</v>
      </c>
      <c r="D15" s="330" t="str">
        <f>IF(H15&lt;B15,"↑",IF(H15&gt;B15,"↓","↔"))</f>
        <v>↑</v>
      </c>
      <c r="E15" s="101"/>
      <c r="F15" s="474"/>
      <c r="G15" s="475"/>
      <c r="H15" s="5">
        <f>AVERAGE(H12:H14)</f>
        <v>0</v>
      </c>
      <c r="I15" s="265" t="str">
        <f>IF(H15&lt;1.5,$L$6,IF(H15&lt;2.5,$L$5,IF(H15&lt;3.5,$L$4,IF(H15&lt;4.5,$L$3,"n/a"))))</f>
        <v>Not at all</v>
      </c>
    </row>
    <row r="16" spans="1:15" s="100" customFormat="1" ht="15" customHeight="1" thickBot="1" x14ac:dyDescent="0.3">
      <c r="A16" s="59" t="str">
        <f>Questionnaire!$A$41</f>
        <v>3. GENDER EQUALITY</v>
      </c>
      <c r="B16" s="331"/>
      <c r="C16" s="331"/>
      <c r="D16" s="331"/>
      <c r="E16" s="60"/>
      <c r="F16" s="60"/>
      <c r="G16" s="60"/>
      <c r="H16" s="60"/>
      <c r="I16" s="269"/>
    </row>
    <row r="17" spans="1:9" s="100" customFormat="1" ht="13.8" x14ac:dyDescent="0.25">
      <c r="A17" s="61" t="str">
        <f>Questionnaire!$A$42</f>
        <v>3.1 Economic activities</v>
      </c>
      <c r="B17" s="333" t="str">
        <f>Questionnaire!J45</f>
        <v>n/a</v>
      </c>
      <c r="C17" s="334" t="str">
        <f t="shared" ref="C17:C22" si="0">IF(B17&lt;1.5,$L$6,IF(B17&lt;2.5,$L$5,IF(B17&lt;3.5,$L$4,IF(B17&lt;4.5,$L$3,"n/a"))))</f>
        <v>n/a</v>
      </c>
      <c r="D17" s="325" t="str">
        <f>IF(H17&lt;B17,"↑",IF(H17&gt;B17,"↓","↔"))</f>
        <v>↑</v>
      </c>
      <c r="E17" s="231"/>
      <c r="F17" s="471"/>
      <c r="G17" s="472"/>
      <c r="H17" s="395">
        <v>0</v>
      </c>
      <c r="I17" s="266" t="str">
        <f t="shared" ref="I17:I22" si="1">IF(H17&lt;1.5,$L$6,IF(H17&lt;2.5,$L$5,IF(H17&lt;3.5,$L$4,IF(H17&lt;4.5,$L$3,"n/a"))))</f>
        <v>Not at all</v>
      </c>
    </row>
    <row r="18" spans="1:9" s="100" customFormat="1" ht="13.8" x14ac:dyDescent="0.25">
      <c r="A18" s="61" t="str">
        <f>Questionnaire!$A$46</f>
        <v>3.2 Access to resources and services</v>
      </c>
      <c r="B18" s="335" t="str">
        <f>Questionnaire!J51</f>
        <v>n/a</v>
      </c>
      <c r="C18" s="339" t="str">
        <f t="shared" si="0"/>
        <v>n/a</v>
      </c>
      <c r="D18" s="325" t="str">
        <f t="shared" ref="D18:D20" si="2">IF(H18&lt;B18,"↑",IF(H18&gt;B18,"↓","↔"))</f>
        <v>↑</v>
      </c>
      <c r="E18" s="232"/>
      <c r="F18" s="471"/>
      <c r="G18" s="472"/>
      <c r="H18" s="230">
        <v>0</v>
      </c>
      <c r="I18" s="266" t="str">
        <f t="shared" si="1"/>
        <v>Not at all</v>
      </c>
    </row>
    <row r="19" spans="1:9" s="100" customFormat="1" ht="13.8" x14ac:dyDescent="0.25">
      <c r="A19" s="61" t="str">
        <f>Questionnaire!$A$52</f>
        <v>3.3 Decision making</v>
      </c>
      <c r="B19" s="335" t="str">
        <f>Questionnaire!J58</f>
        <v>n/a</v>
      </c>
      <c r="C19" s="326" t="str">
        <f t="shared" si="0"/>
        <v>n/a</v>
      </c>
      <c r="D19" s="340" t="str">
        <f t="shared" si="2"/>
        <v>↑</v>
      </c>
      <c r="E19" s="392"/>
      <c r="F19" s="471"/>
      <c r="G19" s="472"/>
      <c r="H19" s="230">
        <v>0</v>
      </c>
      <c r="I19" s="266" t="str">
        <f t="shared" si="1"/>
        <v>Not at all</v>
      </c>
    </row>
    <row r="20" spans="1:9" s="100" customFormat="1" ht="13.8" x14ac:dyDescent="0.25">
      <c r="A20" s="61" t="str">
        <f>Questionnaire!$A$59</f>
        <v>3.4 Leadership and empowerment</v>
      </c>
      <c r="B20" s="335" t="str">
        <f>Questionnaire!J64</f>
        <v>n/a</v>
      </c>
      <c r="C20" s="324" t="str">
        <f t="shared" si="0"/>
        <v>n/a</v>
      </c>
      <c r="D20" s="325" t="str">
        <f t="shared" si="2"/>
        <v>↑</v>
      </c>
      <c r="E20" s="393"/>
      <c r="F20" s="471"/>
      <c r="G20" s="472"/>
      <c r="H20" s="230">
        <v>0</v>
      </c>
      <c r="I20" s="266" t="str">
        <f t="shared" si="1"/>
        <v>Not at all</v>
      </c>
    </row>
    <row r="21" spans="1:9" s="100" customFormat="1" ht="14.4" thickBot="1" x14ac:dyDescent="0.3">
      <c r="A21" s="62" t="str">
        <f>Questionnaire!$A$65</f>
        <v>3.5 Hardship and division of labour</v>
      </c>
      <c r="B21" s="336" t="str">
        <f>Questionnaire!J68</f>
        <v>n/a</v>
      </c>
      <c r="C21" s="341" t="str">
        <f t="shared" si="0"/>
        <v>n/a</v>
      </c>
      <c r="D21" s="328" t="str">
        <f>IF(H21&lt;B21,"↑",IF(H21&gt;B21,"↓","↔"))</f>
        <v>↑</v>
      </c>
      <c r="E21" s="394"/>
      <c r="F21" s="471"/>
      <c r="G21" s="472"/>
      <c r="H21" s="396">
        <v>0</v>
      </c>
      <c r="I21" s="237" t="str">
        <f t="shared" si="1"/>
        <v>Not at all</v>
      </c>
    </row>
    <row r="22" spans="1:9" s="97" customFormat="1" ht="14.4" thickTop="1" thickBot="1" x14ac:dyDescent="0.3">
      <c r="A22" s="74" t="s">
        <v>13</v>
      </c>
      <c r="B22" s="337" t="str">
        <f>IF(COUNT(B17:B21)=0,"n/a",(AVERAGE(B17:B21)))</f>
        <v>n/a</v>
      </c>
      <c r="C22" s="342" t="str">
        <f t="shared" si="0"/>
        <v>n/a</v>
      </c>
      <c r="D22" s="330" t="str">
        <f>IF(H22&lt;B22,"↑",IF(H22&gt;B22,"↓","↔"))</f>
        <v>↑</v>
      </c>
      <c r="E22" s="101"/>
      <c r="F22" s="482"/>
      <c r="G22" s="483"/>
      <c r="H22" s="5">
        <f>AVERAGE(H17:H21)</f>
        <v>0</v>
      </c>
      <c r="I22" s="265" t="str">
        <f t="shared" si="1"/>
        <v>Not at all</v>
      </c>
    </row>
    <row r="23" spans="1:9" s="100" customFormat="1" ht="15" customHeight="1" thickBot="1" x14ac:dyDescent="0.3">
      <c r="A23" s="45" t="str">
        <f>Questionnaire!$A$69</f>
        <v>4. FOOD AND NUTRITION SECURITY</v>
      </c>
      <c r="B23" s="331"/>
      <c r="C23" s="331"/>
      <c r="D23" s="331"/>
      <c r="E23" s="63"/>
      <c r="F23" s="63"/>
      <c r="G23" s="63"/>
      <c r="H23" s="63"/>
      <c r="I23" s="270"/>
    </row>
    <row r="24" spans="1:9" s="100" customFormat="1" ht="18.75" customHeight="1" x14ac:dyDescent="0.25">
      <c r="A24" s="64" t="str">
        <f>Questionnaire!$A$70</f>
        <v xml:space="preserve">4.1 Availability of food </v>
      </c>
      <c r="B24" s="333" t="str">
        <f>Questionnaire!J73</f>
        <v>n/a</v>
      </c>
      <c r="C24" s="334" t="str">
        <f>IF(B24&lt;1.5,$L$6,IF(B24&lt;2.5,$L$5,IF(B24&lt;3.5,$L$4,IF(B24&lt;4.5,$L$3,"n/a"))))</f>
        <v>n/a</v>
      </c>
      <c r="D24" s="322" t="str">
        <f>IF(H24&lt;B24,"↑",IF(H24&gt;B24,"↓","↔"))</f>
        <v>↑</v>
      </c>
      <c r="E24" s="1"/>
      <c r="F24" s="476"/>
      <c r="G24" s="477"/>
      <c r="H24" s="226">
        <v>0</v>
      </c>
      <c r="I24" s="266" t="str">
        <f>IF(H24&lt;1.5,$L$6,IF(H24&lt;2.5,$L$5,IF(H24&lt;3.5,$L$4,IF(H24&lt;4.5,$L$3,"n/a"))))</f>
        <v>Not at all</v>
      </c>
    </row>
    <row r="25" spans="1:9" s="100" customFormat="1" ht="16.5" customHeight="1" x14ac:dyDescent="0.25">
      <c r="A25" s="65" t="str">
        <f>Questionnaire!$A$74</f>
        <v xml:space="preserve">4.2 Accessibility of food </v>
      </c>
      <c r="B25" s="335" t="str">
        <f>Questionnaire!J77</f>
        <v>n/a</v>
      </c>
      <c r="C25" s="326" t="str">
        <f>IF(B25&lt;1.5,$L$6,IF(B25&lt;2.5,$L$5,IF(B25&lt;3.5,$L$4,IF(B25&lt;4.5,$L$3,"n/a"))))</f>
        <v>n/a</v>
      </c>
      <c r="D25" s="325" t="str">
        <f>IF(H25&lt;B25,"↑",IF(H25&gt;B25,"↓","↔"))</f>
        <v>↑</v>
      </c>
      <c r="E25" s="2"/>
      <c r="F25" s="478"/>
      <c r="G25" s="479"/>
      <c r="H25" s="227">
        <v>0</v>
      </c>
      <c r="I25" s="266" t="str">
        <f>IF(H25&lt;1.5,$L$6,IF(H25&lt;2.5,$L$5,IF(H25&lt;3.5,$L$4,IF(H25&lt;4.5,$L$3,"n/a"))))</f>
        <v>Not at all</v>
      </c>
    </row>
    <row r="26" spans="1:9" s="100" customFormat="1" ht="13.8" x14ac:dyDescent="0.25">
      <c r="A26" s="66" t="str">
        <f>Questionnaire!$A$78</f>
        <v xml:space="preserve">4.3 Utilisation and nutritional adequacy </v>
      </c>
      <c r="B26" s="335" t="str">
        <f>Questionnaire!J82</f>
        <v>n/a</v>
      </c>
      <c r="C26" s="326" t="str">
        <f>IF(B26&lt;1.5,$L$6,IF(B26&lt;2.5,$L$5,IF(B26&lt;3.5,$L$4,IF(B26&lt;4.5,$L$3,"n/a"))))</f>
        <v>n/a</v>
      </c>
      <c r="D26" s="325" t="str">
        <f>IF(H26&lt;B26,"↑",IF(H26&gt;B26,"↓","↔"))</f>
        <v>↑</v>
      </c>
      <c r="E26" s="2"/>
      <c r="F26" s="478"/>
      <c r="G26" s="479"/>
      <c r="H26" s="227">
        <v>0</v>
      </c>
      <c r="I26" s="266" t="str">
        <f>IF(H26&lt;1.5,$L$6,IF(H26&lt;2.5,$L$5,IF(H26&lt;3.5,$L$4,IF(H26&lt;4.5,$L$3,"n/a"))))</f>
        <v>Not at all</v>
      </c>
    </row>
    <row r="27" spans="1:9" s="100" customFormat="1" ht="14.4" thickBot="1" x14ac:dyDescent="0.3">
      <c r="A27" s="67" t="str">
        <f>Questionnaire!$A$83</f>
        <v xml:space="preserve">4.4 Stability </v>
      </c>
      <c r="B27" s="336" t="str">
        <f>Questionnaire!J86</f>
        <v>n/a</v>
      </c>
      <c r="C27" s="324" t="str">
        <f>IF(B27&lt;1.5,$L$6,IF(B27&lt;2.5,$L$5,IF(B27&lt;3.5,$L$4,IF(B27&lt;4.5,$L$3,"n/a"))))</f>
        <v>n/a</v>
      </c>
      <c r="D27" s="328" t="str">
        <f>IF(H27&lt;B27,"↑",IF(H27&gt;B27,"↓","↔"))</f>
        <v>↑</v>
      </c>
      <c r="E27" s="3"/>
      <c r="F27" s="480"/>
      <c r="G27" s="481"/>
      <c r="H27" s="228">
        <v>0</v>
      </c>
      <c r="I27" s="237" t="str">
        <f>IF(H27&lt;1.5,$L$6,IF(H27&lt;2.5,$L$5,IF(H27&lt;3.5,$L$4,IF(H27&lt;4.5,$L$3,"n/a"))))</f>
        <v>Not at all</v>
      </c>
    </row>
    <row r="28" spans="1:9" s="97" customFormat="1" ht="14.4" thickTop="1" thickBot="1" x14ac:dyDescent="0.3">
      <c r="A28" s="68" t="s">
        <v>13</v>
      </c>
      <c r="B28" s="337" t="str">
        <f>IF(COUNT(B24:B27)=0,"n/a",(AVERAGE(B24:B27)))</f>
        <v>n/a</v>
      </c>
      <c r="C28" s="338" t="str">
        <f>IF(B28&lt;1.5,$L$6,IF(B28&lt;2.5,$L$5,IF(B28&lt;3.5,$L$4,IF(B28&lt;4.5,$L$3,"n/a"))))</f>
        <v>n/a</v>
      </c>
      <c r="D28" s="330" t="str">
        <f>IF(H28&lt;B28,"↑",IF(H28&gt;B28,"↓","↔"))</f>
        <v>↑</v>
      </c>
      <c r="E28" s="101"/>
      <c r="F28" s="484"/>
      <c r="G28" s="485"/>
      <c r="H28" s="5">
        <f>AVERAGE(H24:H27)</f>
        <v>0</v>
      </c>
      <c r="I28" s="265" t="str">
        <f>IF(H28&lt;1.5,$L$6,IF(H28&lt;2.5,$L$5,IF(H28&lt;3.5,$L$4,IF(H28&lt;4.5,$L$3,"n/a"))))</f>
        <v>Not at all</v>
      </c>
    </row>
    <row r="29" spans="1:9" s="97" customFormat="1" ht="13.8" thickBot="1" x14ac:dyDescent="0.3">
      <c r="A29" s="293" t="str">
        <f>Questionnaire!$A$87</f>
        <v>5. SOCIAL CAPITAL</v>
      </c>
      <c r="B29" s="343"/>
      <c r="C29" s="344"/>
      <c r="D29" s="344"/>
      <c r="E29" s="286"/>
      <c r="F29" s="286"/>
      <c r="G29" s="286"/>
      <c r="H29" s="287"/>
      <c r="I29" s="288"/>
    </row>
    <row r="30" spans="1:9" s="97" customFormat="1" x14ac:dyDescent="0.25">
      <c r="A30" s="290" t="str">
        <f>Questionnaire!$A$88</f>
        <v>5.1 Strength of producer organisations</v>
      </c>
      <c r="B30" s="345" t="str">
        <f>Questionnaire!J93</f>
        <v>n/a</v>
      </c>
      <c r="C30" s="321" t="str">
        <f>IF(B30&lt;1.5,$L$6,IF(B30&lt;2.5,$L$5,IF(B30&lt;3.5,$L$4,IF(B30&lt;4.5,$L$3,"n/a"))))</f>
        <v>n/a</v>
      </c>
      <c r="D30" s="322" t="str">
        <f t="shared" ref="D30:D32" si="3">IF(H30&lt;B30,"↑",IF(H30&gt;B30,"↓","↔"))</f>
        <v>↑</v>
      </c>
      <c r="E30" s="388"/>
      <c r="F30" s="486"/>
      <c r="G30" s="487"/>
      <c r="H30" s="226">
        <v>0</v>
      </c>
      <c r="I30" s="266" t="str">
        <f>IF(H30&lt;1.5,$L$6,IF(H30&lt;2.5,$L$5,IF(H30&lt;3.5,$L$4,IF(H30&lt;4.5,$L$3,"n/a"))))</f>
        <v>Not at all</v>
      </c>
    </row>
    <row r="31" spans="1:9" s="97" customFormat="1" x14ac:dyDescent="0.25">
      <c r="A31" s="291" t="str">
        <f>Questionnaire!$A$94</f>
        <v>5.2 Information and confidence</v>
      </c>
      <c r="B31" s="346" t="str">
        <f>Questionnaire!J97</f>
        <v>n/a</v>
      </c>
      <c r="C31" s="326" t="str">
        <f>IF(B31&lt;1.5,$L$6,IF(B31&lt;2.5,$L$5,IF(B31&lt;3.5,$L$4,IF(B31&lt;4.5,$L$3,"n/a"))))</f>
        <v>n/a</v>
      </c>
      <c r="D31" s="339" t="str">
        <f t="shared" si="3"/>
        <v>↑</v>
      </c>
      <c r="E31" s="389"/>
      <c r="F31" s="488"/>
      <c r="G31" s="489"/>
      <c r="H31" s="226">
        <v>0</v>
      </c>
      <c r="I31" s="266" t="str">
        <f>IF(H31&lt;1.5,$L$6,IF(H31&lt;2.5,$L$5,IF(H31&lt;3.5,$L$4,IF(H31&lt;4.5,$L$3,"n/a"))))</f>
        <v>Not at all</v>
      </c>
    </row>
    <row r="32" spans="1:9" s="97" customFormat="1" ht="13.8" thickBot="1" x14ac:dyDescent="0.3">
      <c r="A32" s="292" t="str">
        <f>Questionnaire!$A$98</f>
        <v>5.3 Social involvement</v>
      </c>
      <c r="B32" s="347" t="str">
        <f>Questionnaire!J102</f>
        <v>n/a</v>
      </c>
      <c r="C32" s="324" t="str">
        <f>IF(B32&lt;1.5,$L$6,IF(B32&lt;2.5,$L$5,IF(B32&lt;3.5,$L$4,IF(B32&lt;4.5,$L$3,"n/a"))))</f>
        <v>n/a</v>
      </c>
      <c r="D32" s="341" t="str">
        <f t="shared" si="3"/>
        <v>↑</v>
      </c>
      <c r="E32" s="390"/>
      <c r="F32" s="490"/>
      <c r="G32" s="491"/>
      <c r="H32" s="228">
        <v>0</v>
      </c>
      <c r="I32" s="233" t="str">
        <f>IF(H32&lt;1.5,$L$6,IF(H32&lt;2.5,$L$5,IF(H32&lt;3.5,$L$4,IF(H32&lt;4.5,$L$3,"n/a"))))</f>
        <v>Not at all</v>
      </c>
    </row>
    <row r="33" spans="1:9" s="97" customFormat="1" ht="14.4" thickTop="1" thickBot="1" x14ac:dyDescent="0.3">
      <c r="A33" s="289" t="s">
        <v>13</v>
      </c>
      <c r="B33" s="337" t="str">
        <f>IF(COUNT(B30:B32)=0,"n/a",(AVERAGE(B30:B32)))</f>
        <v>n/a</v>
      </c>
      <c r="C33" s="338" t="str">
        <f>IF(B33&lt;1.5,$L$6,IF(B33&lt;2.5,$L$5,IF(B33&lt;3.5,$L$4,IF(B33&lt;4.5,$L$3,"n/a"))))</f>
        <v>n/a</v>
      </c>
      <c r="D33" s="330" t="str">
        <f>IF(H33&lt;B33,"↑",IF(H33&gt;B33,"↓","↔"))</f>
        <v>↑</v>
      </c>
      <c r="E33" s="101"/>
      <c r="F33" s="484"/>
      <c r="G33" s="485"/>
      <c r="H33" s="5">
        <f>AVERAGE(H30:H32)</f>
        <v>0</v>
      </c>
      <c r="I33" s="274" t="str">
        <f>IF(H33&lt;1.5,$L$6,IF(H33&lt;2.5,$L$5,IF(H33&lt;3.5,$L$4,IF(H33&lt;4.5,$L$3,"n/a"))))</f>
        <v>Not at all</v>
      </c>
    </row>
    <row r="34" spans="1:9" s="100" customFormat="1" ht="15" customHeight="1" thickBot="1" x14ac:dyDescent="0.3">
      <c r="A34" s="69" t="str">
        <f>Questionnaire!$A$103</f>
        <v>6. LIVING CONDITIONS</v>
      </c>
      <c r="B34" s="348"/>
      <c r="C34" s="349"/>
      <c r="D34" s="349"/>
      <c r="E34" s="71"/>
      <c r="F34" s="71"/>
      <c r="G34" s="71"/>
      <c r="H34" s="70"/>
      <c r="I34" s="271"/>
    </row>
    <row r="35" spans="1:9" s="100" customFormat="1" ht="15" customHeight="1" thickBot="1" x14ac:dyDescent="0.3">
      <c r="A35" s="234" t="str">
        <f>Questionnaire!$A$104</f>
        <v>6.1 Health services</v>
      </c>
      <c r="B35" s="350" t="str">
        <f>Questionnaire!J108</f>
        <v>n/a</v>
      </c>
      <c r="C35" s="334" t="str">
        <f>IF(B35&lt;1.5,$L$6,IF(B35&lt;2.5,$L$5,IF(B35&lt;3.5,$L$4,IF(B35&lt;4.5,$L$3,"n/a"))))</f>
        <v>n/a</v>
      </c>
      <c r="D35" s="351" t="str">
        <f>IF(H35&lt;B35,"↑",IF(H35&gt;B35,"↓","↔"))</f>
        <v>↑</v>
      </c>
      <c r="E35" s="1"/>
      <c r="F35" s="476"/>
      <c r="G35" s="477"/>
      <c r="H35" s="229">
        <v>0</v>
      </c>
      <c r="I35" s="266" t="str">
        <f>IF(H35&lt;1.5,$L$6,IF(H35&lt;2.5,$L$5,IF(H35&lt;3.5,$L$4,IF(H35&lt;4.5,$L$3,"n/a"))))</f>
        <v>Not at all</v>
      </c>
    </row>
    <row r="36" spans="1:9" s="100" customFormat="1" ht="15" customHeight="1" thickTop="1" thickBot="1" x14ac:dyDescent="0.3">
      <c r="A36" s="72" t="str">
        <f>Questionnaire!$A$109</f>
        <v>6.2 Housing</v>
      </c>
      <c r="B36" s="335" t="str">
        <f>Questionnaire!J112</f>
        <v>n/a</v>
      </c>
      <c r="C36" s="326" t="str">
        <f>IF(B36&lt;1.5,$L$6,IF(B36&lt;2.5,$L$5,IF(B36&lt;3.5,$L$4,IF(B36&lt;4.5,$L$3,"n/a"))))</f>
        <v>n/a</v>
      </c>
      <c r="D36" s="326" t="str">
        <f>IF(H36&lt;B36,"↑",IF(H36&gt;B36,"↓","↔"))</f>
        <v>↑</v>
      </c>
      <c r="E36" s="2"/>
      <c r="F36" s="478"/>
      <c r="G36" s="479"/>
      <c r="H36" s="229">
        <v>0</v>
      </c>
      <c r="I36" s="266" t="str">
        <f>IF(H36&lt;1.5,$L$6,IF(H36&lt;2.5,$L$5,IF(H36&lt;3.5,$L$4,IF(H36&lt;4.5,$L$3,"n/a"))))</f>
        <v>Not at all</v>
      </c>
    </row>
    <row r="37" spans="1:9" s="100" customFormat="1" ht="15" customHeight="1" thickTop="1" thickBot="1" x14ac:dyDescent="0.3">
      <c r="A37" s="235" t="str">
        <f>Questionnaire!$A$113</f>
        <v>6.3 Education and training</v>
      </c>
      <c r="B37" s="350" t="str">
        <f>Questionnaire!J117</f>
        <v>n/a</v>
      </c>
      <c r="C37" s="326" t="str">
        <f>IF(B37&lt;1.5,$L$6,IF(B37&lt;2.5,$L$5,IF(B37&lt;3.5,$L$4,IF(B37&lt;4.5,$L$3,"n/a"))))</f>
        <v>n/a</v>
      </c>
      <c r="D37" s="351" t="str">
        <f>IF(H37&lt;B37,"↑",IF(H37&gt;B37,"↓","↔"))</f>
        <v>↑</v>
      </c>
      <c r="E37" s="2"/>
      <c r="F37" s="478"/>
      <c r="G37" s="479"/>
      <c r="H37" s="229">
        <v>0</v>
      </c>
      <c r="I37" s="266" t="str">
        <f>IF(H37&lt;1.5,$L$6,IF(H37&lt;2.5,$L$5,IF(H37&lt;3.5,$L$4,IF(H37&lt;4.5,$L$3,"n/a"))))</f>
        <v>Not at all</v>
      </c>
    </row>
    <row r="38" spans="1:9" s="100" customFormat="1" ht="15" customHeight="1" thickTop="1" thickBot="1" x14ac:dyDescent="0.3">
      <c r="A38" s="236" t="str">
        <f>Questionnaire!$A$118</f>
        <v>6.4 Mobility ??????</v>
      </c>
      <c r="B38" s="336" t="str">
        <f>Questionnaire!J122</f>
        <v>n/a</v>
      </c>
      <c r="C38" s="324" t="str">
        <f>IF(B38&lt;1.5,$L$6,IF(B38&lt;2.5,$L$5,IF(B38&lt;3.5,$L$4,IF(B38&lt;4.5,$L$3,"n/a"))))</f>
        <v>n/a</v>
      </c>
      <c r="D38" s="341" t="str">
        <f>IF(H38&lt;B38,"↑",IF(H38&gt;B38,"↓","↔"))</f>
        <v>↑</v>
      </c>
      <c r="E38" s="4"/>
      <c r="F38" s="480"/>
      <c r="G38" s="481"/>
      <c r="H38" s="229">
        <v>0</v>
      </c>
      <c r="I38" s="237" t="str">
        <f>IF(H38&lt;1.5,$L$6,IF(H38&lt;2.5,$L$5,IF(H38&lt;3.5,$L$4,IF(H38&lt;4.5,$L$3,"n/a"))))</f>
        <v>Not at all</v>
      </c>
    </row>
    <row r="39" spans="1:9" s="97" customFormat="1" ht="14.4" thickTop="1" thickBot="1" x14ac:dyDescent="0.3">
      <c r="A39" s="73" t="s">
        <v>13</v>
      </c>
      <c r="B39" s="329" t="str">
        <f>IF(COUNT(B35:B38)=0,"n/a",(AVERAGE(B35:B38)))</f>
        <v>n/a</v>
      </c>
      <c r="C39" s="338" t="str">
        <f>IF(B39&lt;1.5,$L$6,IF(B39&lt;2.5,$L$5,IF(B39&lt;3.5,$L$4,IF(B39&lt;4.5,$L$3,"n/a"))))</f>
        <v>n/a</v>
      </c>
      <c r="D39" s="330" t="str">
        <f>IF(H39&lt;B39,"↑",IF(H39&gt;B39,"↓","↔"))</f>
        <v>↑</v>
      </c>
      <c r="E39" s="101"/>
      <c r="F39" s="484"/>
      <c r="G39" s="485"/>
      <c r="H39" s="5">
        <f>AVERAGE(H35:H38)</f>
        <v>0</v>
      </c>
      <c r="I39" s="272" t="str">
        <f>IF(H39&lt;1.5,$L$6,IF(H39&lt;2.5,$L$5,IF(H39&lt;3.5,$L$4,IF(H39&lt;4.5,$L$3,"n/a"))))</f>
        <v>Not at all</v>
      </c>
    </row>
    <row r="40" spans="1:9" x14ac:dyDescent="0.25">
      <c r="B40" s="262"/>
      <c r="C40" s="264"/>
      <c r="I40" s="264"/>
    </row>
    <row r="41" spans="1:9" x14ac:dyDescent="0.25">
      <c r="C41" s="102"/>
    </row>
    <row r="44" spans="1:9" x14ac:dyDescent="0.25">
      <c r="D44"/>
      <c r="I44"/>
    </row>
    <row r="45" spans="1:9" x14ac:dyDescent="0.25">
      <c r="F45" s="103"/>
    </row>
    <row r="46" spans="1:9" x14ac:dyDescent="0.25">
      <c r="B46" s="261"/>
    </row>
  </sheetData>
  <sheetProtection algorithmName="SHA-512" hashValue="8yKVVdpHJgcRFeq2vtpkfSg+weX23/HfkEoIQiO6cqcWH5bF6yx1RoJa4y/7X60StOWJ4XNEJG2Q+ffF5+PWew==" saltValue="FULTDFPkV7uuWSbC/8vY/g==" spinCount="100000" sheet="1" formatRows="0"/>
  <mergeCells count="40">
    <mergeCell ref="F35:G35"/>
    <mergeCell ref="F36:G36"/>
    <mergeCell ref="F37:G37"/>
    <mergeCell ref="F38:G38"/>
    <mergeCell ref="F39:G39"/>
    <mergeCell ref="F28:G28"/>
    <mergeCell ref="F30:G30"/>
    <mergeCell ref="F31:G31"/>
    <mergeCell ref="F32:G32"/>
    <mergeCell ref="F33:G33"/>
    <mergeCell ref="F24:G24"/>
    <mergeCell ref="F25:G25"/>
    <mergeCell ref="F26:G26"/>
    <mergeCell ref="F27:G27"/>
    <mergeCell ref="F18:G18"/>
    <mergeCell ref="F19:G19"/>
    <mergeCell ref="F20:G20"/>
    <mergeCell ref="F21:G21"/>
    <mergeCell ref="F22:G22"/>
    <mergeCell ref="F12:G12"/>
    <mergeCell ref="F13:G13"/>
    <mergeCell ref="F14:G14"/>
    <mergeCell ref="F15:G15"/>
    <mergeCell ref="F17:G17"/>
    <mergeCell ref="F6:G6"/>
    <mergeCell ref="F7:G7"/>
    <mergeCell ref="F8:G8"/>
    <mergeCell ref="F9:G9"/>
    <mergeCell ref="F10:G10"/>
    <mergeCell ref="D1:E1"/>
    <mergeCell ref="H1:I1"/>
    <mergeCell ref="A1:B1"/>
    <mergeCell ref="H3:I3"/>
    <mergeCell ref="A2:A4"/>
    <mergeCell ref="D2:D4"/>
    <mergeCell ref="H2:I2"/>
    <mergeCell ref="E2:E4"/>
    <mergeCell ref="B2:B4"/>
    <mergeCell ref="C2:C4"/>
    <mergeCell ref="F2:G4"/>
  </mergeCells>
  <phoneticPr fontId="1" type="noConversion"/>
  <conditionalFormatting sqref="A28:A33 C30:F33 H30:I33">
    <cfRule type="cellIs" dxfId="87" priority="17" operator="equal">
      <formula>$L$5</formula>
    </cfRule>
    <cfRule type="cellIs" dxfId="86" priority="18" operator="equal">
      <formula>$L$4</formula>
    </cfRule>
    <cfRule type="cellIs" dxfId="85" priority="19" operator="equal">
      <formula>$L$3</formula>
    </cfRule>
    <cfRule type="cellIs" dxfId="84" priority="20" operator="equal">
      <formula>$L$6</formula>
    </cfRule>
  </conditionalFormatting>
  <conditionalFormatting sqref="A16:G16">
    <cfRule type="cellIs" dxfId="83" priority="5" operator="equal">
      <formula>$L$5</formula>
    </cfRule>
    <cfRule type="cellIs" dxfId="82" priority="6" operator="equal">
      <formula>$L$4</formula>
    </cfRule>
    <cfRule type="cellIs" dxfId="81" priority="7" operator="equal">
      <formula>$L$3</formula>
    </cfRule>
    <cfRule type="cellIs" dxfId="80" priority="8" operator="equal">
      <formula>$L$6</formula>
    </cfRule>
  </conditionalFormatting>
  <conditionalFormatting sqref="A5:I5 A6:F9 H6:I10 A10 A11:I11 A12:F14 H12:I22 A15 C15:F15 A17:F21 A22 C22:F22 A23:I23 A24:F27 H24:I28 C28:F28 C29:I29 A34:I34 A35:F38 H35:I39 A39 C39:F39">
    <cfRule type="cellIs" dxfId="79" priority="59" operator="equal">
      <formula>$L$4</formula>
    </cfRule>
    <cfRule type="cellIs" dxfId="78" priority="60" operator="equal">
      <formula>$L$3</formula>
    </cfRule>
    <cfRule type="cellIs" dxfId="77" priority="69" operator="equal">
      <formula>$L$6</formula>
    </cfRule>
  </conditionalFormatting>
  <conditionalFormatting sqref="A5:I5 A11:I11 A23:I23 C29:I29 A34:I34 H35:I39 A6:F9 H6:I10 A10 A12:F14 H12:I22 A15 C15:F15 A17:F21 A22 C22:F22 A24:F27 H24:I28 C28:F28 A35:F38 A39 C39:F39">
    <cfRule type="cellIs" dxfId="76" priority="58" operator="equal">
      <formula>$L$5</formula>
    </cfRule>
  </conditionalFormatting>
  <conditionalFormatting sqref="C1">
    <cfRule type="cellIs" dxfId="75" priority="33" operator="equal">
      <formula>"High"</formula>
    </cfRule>
    <cfRule type="cellIs" dxfId="74" priority="34" operator="equal">
      <formula>"Substantial"</formula>
    </cfRule>
    <cfRule type="cellIs" dxfId="73" priority="35" operator="equal">
      <formula>"Moderate"</formula>
    </cfRule>
    <cfRule type="cellIs" dxfId="72" priority="36" operator="equal">
      <formula>"Low"</formula>
    </cfRule>
  </conditionalFormatting>
  <conditionalFormatting sqref="C10:F10">
    <cfRule type="cellIs" dxfId="71" priority="1" operator="equal">
      <formula>$L$5</formula>
    </cfRule>
    <cfRule type="cellIs" dxfId="70" priority="2" operator="equal">
      <formula>$L$4</formula>
    </cfRule>
    <cfRule type="cellIs" dxfId="69" priority="3" operator="equal">
      <formula>$L$3</formula>
    </cfRule>
    <cfRule type="cellIs" dxfId="68" priority="4" operator="equal">
      <formula>$L$6</formula>
    </cfRule>
  </conditionalFormatting>
  <conditionalFormatting sqref="F1">
    <cfRule type="cellIs" dxfId="67" priority="29" operator="equal">
      <formula>"High"</formula>
    </cfRule>
    <cfRule type="cellIs" dxfId="66" priority="30" operator="equal">
      <formula>"Substantial"</formula>
    </cfRule>
    <cfRule type="cellIs" dxfId="65" priority="31" operator="equal">
      <formula>"Moderate"</formula>
    </cfRule>
    <cfRule type="cellIs" dxfId="64" priority="32" operator="equal">
      <formula>"Low"</formula>
    </cfRule>
  </conditionalFormatting>
  <conditionalFormatting sqref="G5 G11 G23 G29 G34">
    <cfRule type="cellIs" dxfId="63" priority="53" operator="equal">
      <formula>"High"</formula>
    </cfRule>
    <cfRule type="cellIs" dxfId="62" priority="54" operator="equal">
      <formula>"Substantial"</formula>
    </cfRule>
    <cfRule type="cellIs" dxfId="61" priority="55" operator="equal">
      <formula>"Moderate"</formula>
    </cfRule>
    <cfRule type="containsText" dxfId="60" priority="56" operator="containsText" text="Low">
      <formula>NOT(ISERROR(SEARCH("Low",G5)))</formula>
    </cfRule>
  </conditionalFormatting>
  <conditionalFormatting sqref="H39">
    <cfRule type="cellIs" dxfId="59" priority="41" operator="equal">
      <formula>"High"</formula>
    </cfRule>
    <cfRule type="cellIs" dxfId="58" priority="42" operator="equal">
      <formula>"Substantial"</formula>
    </cfRule>
    <cfRule type="cellIs" dxfId="57" priority="43" operator="equal">
      <formula>"Moderate"</formula>
    </cfRule>
    <cfRule type="containsText" dxfId="56" priority="44" operator="containsText" text="Low">
      <formula>NOT(ISERROR(SEARCH("Low",H39)))</formula>
    </cfRule>
  </conditionalFormatting>
  <conditionalFormatting sqref="H35:I38">
    <cfRule type="cellIs" dxfId="55" priority="45" operator="equal">
      <formula>"High"</formula>
    </cfRule>
    <cfRule type="cellIs" dxfId="54" priority="46" operator="equal">
      <formula>"Substantial"</formula>
    </cfRule>
    <cfRule type="cellIs" dxfId="53" priority="47" operator="equal">
      <formula>"Moderate"</formula>
    </cfRule>
    <cfRule type="containsText" dxfId="52" priority="48" operator="containsText" text="Low">
      <formula>NOT(ISERROR(SEARCH("Low",H35)))</formula>
    </cfRule>
  </conditionalFormatting>
  <pageMargins left="0.70866141732283472" right="0.70866141732283472" top="0.74803149606299213" bottom="0.74803149606299213" header="0.31496062992125984" footer="0.31496062992125984"/>
  <pageSetup paperSize="9" scale="61" orientation="landscape"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122"/>
  <sheetViews>
    <sheetView tabSelected="1" zoomScale="85" zoomScaleNormal="85" zoomScaleSheetLayoutView="100" workbookViewId="0">
      <pane ySplit="2" topLeftCell="A3" activePane="bottomLeft" state="frozen"/>
      <selection pane="bottomLeft" activeCell="A7" sqref="A7:B7"/>
    </sheetView>
  </sheetViews>
  <sheetFormatPr defaultColWidth="8.88671875" defaultRowHeight="13.2" x14ac:dyDescent="0.25"/>
  <cols>
    <col min="1" max="1" width="18" customWidth="1"/>
    <col min="2" max="2" width="29" customWidth="1"/>
    <col min="3" max="3" width="30.5546875" style="150" customWidth="1"/>
    <col min="4" max="4" width="14.44140625" style="151" customWidth="1"/>
    <col min="5" max="6" width="7.44140625" style="18" customWidth="1"/>
    <col min="7" max="7" width="1.109375" style="18" customWidth="1"/>
    <col min="8" max="8" width="7.44140625" style="18" customWidth="1"/>
    <col min="9" max="9" width="12.5546875" style="18" customWidth="1"/>
    <col min="10" max="10" width="12.33203125" style="18" customWidth="1"/>
    <col min="11" max="11" width="65.88671875" customWidth="1"/>
    <col min="12" max="12" width="15.5546875" style="150" customWidth="1"/>
    <col min="13" max="13" width="13.44140625" hidden="1" customWidth="1"/>
    <col min="14" max="14" width="14.88671875" hidden="1" customWidth="1"/>
    <col min="15" max="15" width="11.109375" hidden="1" customWidth="1"/>
    <col min="16" max="16" width="13.88671875" customWidth="1"/>
  </cols>
  <sheetData>
    <row r="1" spans="1:15" ht="21" customHeight="1" thickBot="1" x14ac:dyDescent="0.35">
      <c r="A1" s="355" t="s">
        <v>26</v>
      </c>
      <c r="B1" s="356" t="str">
        <f>Profile!F1</f>
        <v>name…</v>
      </c>
      <c r="C1" s="354" t="s">
        <v>20</v>
      </c>
      <c r="D1" s="445" t="str">
        <f>Profile!E2</f>
        <v>name…</v>
      </c>
      <c r="E1" s="446"/>
      <c r="F1" s="352" t="s">
        <v>24</v>
      </c>
      <c r="G1" s="357"/>
      <c r="H1" s="358"/>
      <c r="I1" s="359"/>
      <c r="J1" s="353" t="str">
        <f>Profile!B3</f>
        <v xml:space="preserve"> . . / . . / 20 . .</v>
      </c>
      <c r="K1" s="104"/>
      <c r="L1" s="360" t="s">
        <v>161</v>
      </c>
    </row>
    <row r="2" spans="1:15" s="96" customFormat="1" ht="15" customHeight="1" thickBot="1" x14ac:dyDescent="0.3">
      <c r="A2" s="550" t="s">
        <v>0</v>
      </c>
      <c r="B2" s="551"/>
      <c r="C2" s="361" t="s">
        <v>2</v>
      </c>
      <c r="D2" s="361" t="s">
        <v>69</v>
      </c>
      <c r="E2" s="361" t="s">
        <v>70</v>
      </c>
      <c r="F2" s="550" t="s">
        <v>68</v>
      </c>
      <c r="G2" s="551"/>
      <c r="H2" s="551"/>
      <c r="I2" s="551"/>
      <c r="J2" s="551"/>
      <c r="K2" s="551"/>
      <c r="L2" s="362"/>
      <c r="M2" s="98"/>
    </row>
    <row r="3" spans="1:15" s="96" customFormat="1" ht="24.75" customHeight="1" thickBot="1" x14ac:dyDescent="0.3">
      <c r="A3" s="105" t="s">
        <v>197</v>
      </c>
      <c r="B3" s="106"/>
      <c r="C3" s="106"/>
      <c r="D3" s="106"/>
      <c r="E3" s="106"/>
      <c r="F3" s="106"/>
      <c r="G3" s="106"/>
      <c r="H3" s="106"/>
      <c r="I3" s="106"/>
      <c r="J3" s="106"/>
      <c r="K3" s="106"/>
      <c r="L3" s="363"/>
      <c r="N3" s="9" t="s">
        <v>4</v>
      </c>
      <c r="O3" s="96">
        <v>4.5</v>
      </c>
    </row>
    <row r="4" spans="1:15" s="96" customFormat="1" ht="21" customHeight="1" x14ac:dyDescent="0.25">
      <c r="A4" s="107" t="s">
        <v>28</v>
      </c>
      <c r="B4" s="108"/>
      <c r="C4" s="108"/>
      <c r="D4" s="108"/>
      <c r="E4" s="108"/>
      <c r="F4" s="108"/>
      <c r="G4" s="108"/>
      <c r="H4" s="108"/>
      <c r="I4" s="108"/>
      <c r="J4" s="108"/>
      <c r="K4" s="108"/>
      <c r="L4" s="363"/>
      <c r="N4" s="9" t="s">
        <v>5</v>
      </c>
      <c r="O4" s="96">
        <v>3.5</v>
      </c>
    </row>
    <row r="5" spans="1:15" s="96" customFormat="1" ht="60.75" customHeight="1" x14ac:dyDescent="0.25">
      <c r="A5" s="526" t="s">
        <v>53</v>
      </c>
      <c r="B5" s="526"/>
      <c r="C5" s="30"/>
      <c r="D5" s="41" t="s">
        <v>4</v>
      </c>
      <c r="E5" s="109">
        <f>IF(D5=$N$6,1,IF(D5=$N$5,2,IF(D5=$N$4,3,IF(D5=$N$3,4,"n/a"))))</f>
        <v>4</v>
      </c>
      <c r="F5" s="527" t="s">
        <v>15</v>
      </c>
      <c r="G5" s="527"/>
      <c r="H5" s="527"/>
      <c r="I5" s="527"/>
      <c r="J5" s="527"/>
      <c r="K5" s="527"/>
      <c r="L5" s="363"/>
      <c r="N5" s="98" t="s">
        <v>41</v>
      </c>
      <c r="O5" s="97">
        <v>2.5</v>
      </c>
    </row>
    <row r="6" spans="1:15" s="96" customFormat="1" ht="31.5" customHeight="1" x14ac:dyDescent="0.25">
      <c r="A6" s="526" t="s">
        <v>29</v>
      </c>
      <c r="B6" s="526"/>
      <c r="C6" s="30"/>
      <c r="D6" s="41" t="s">
        <v>5</v>
      </c>
      <c r="E6" s="109">
        <f>IF(D6=$N$6,1,IF(D6=$N$5,2,IF(D6=$N$4,3,IF(D6=$N$3,4,"n/a"))))</f>
        <v>3</v>
      </c>
      <c r="F6" s="527" t="s">
        <v>15</v>
      </c>
      <c r="G6" s="527"/>
      <c r="H6" s="527"/>
      <c r="I6" s="527"/>
      <c r="J6" s="527"/>
      <c r="K6" s="527"/>
      <c r="L6" s="363"/>
      <c r="N6" s="98" t="s">
        <v>61</v>
      </c>
      <c r="O6" s="97">
        <v>1.5</v>
      </c>
    </row>
    <row r="7" spans="1:15" s="96" customFormat="1" ht="28.5" customHeight="1" x14ac:dyDescent="0.25">
      <c r="A7" s="526" t="s">
        <v>170</v>
      </c>
      <c r="B7" s="526"/>
      <c r="C7" s="30"/>
      <c r="D7" s="41" t="s">
        <v>41</v>
      </c>
      <c r="E7" s="109">
        <f>IF(D7=$N$6,1,IF(D7=$N$5,2,IF(D7=$N$4,3,IF(D7=$N$3,4,"n/a"))))</f>
        <v>2</v>
      </c>
      <c r="F7" s="527" t="s">
        <v>15</v>
      </c>
      <c r="G7" s="527"/>
      <c r="H7" s="527"/>
      <c r="I7" s="527"/>
      <c r="J7" s="527"/>
      <c r="K7" s="527"/>
      <c r="L7" s="363"/>
      <c r="N7" s="9" t="s">
        <v>17</v>
      </c>
    </row>
    <row r="8" spans="1:15" s="96" customFormat="1" ht="30" customHeight="1" x14ac:dyDescent="0.25">
      <c r="A8" s="526" t="s">
        <v>39</v>
      </c>
      <c r="B8" s="526"/>
      <c r="C8" s="30"/>
      <c r="D8" s="41" t="s">
        <v>61</v>
      </c>
      <c r="E8" s="109">
        <f>IF(D8=$N$6,1,IF(D8=$N$5,2,IF(D8=$N$4,3,IF(D8=$N$3,4,"n/a"))))</f>
        <v>1</v>
      </c>
      <c r="F8" s="527" t="s">
        <v>15</v>
      </c>
      <c r="G8" s="527"/>
      <c r="H8" s="527"/>
      <c r="I8" s="527"/>
      <c r="J8" s="527"/>
      <c r="K8" s="527"/>
      <c r="L8" s="363"/>
      <c r="N8" s="98"/>
    </row>
    <row r="9" spans="1:15" s="96" customFormat="1" ht="45.75" customHeight="1" thickBot="1" x14ac:dyDescent="0.3">
      <c r="A9" s="528" t="s">
        <v>50</v>
      </c>
      <c r="B9" s="528"/>
      <c r="C9" s="169"/>
      <c r="D9" s="157" t="s">
        <v>17</v>
      </c>
      <c r="E9" s="165" t="str">
        <f>IF(D9=$N$6,1,IF(D9=$N$5,2,IF(D9=$N$4,3,IF(D9=$N$3,4,"n/a"))))</f>
        <v>n/a</v>
      </c>
      <c r="F9" s="583" t="s">
        <v>15</v>
      </c>
      <c r="G9" s="584"/>
      <c r="H9" s="583"/>
      <c r="I9" s="583"/>
      <c r="J9" s="583"/>
      <c r="K9" s="583"/>
      <c r="L9" s="363"/>
      <c r="N9" s="110"/>
    </row>
    <row r="10" spans="1:15" s="96" customFormat="1" ht="28.5" customHeight="1" thickBot="1" x14ac:dyDescent="0.3">
      <c r="A10" s="555"/>
      <c r="B10" s="556"/>
      <c r="C10" s="173" t="s">
        <v>22</v>
      </c>
      <c r="D10" s="81" t="str">
        <f>IF(E10&lt;1.5,$N$6,IF(E10&lt;2.5,$N$5,IF(E10&lt;3.5,$N$4,IF(E10&lt;4.5,$N$3,"n/a"))))</f>
        <v>Substantial</v>
      </c>
      <c r="E10" s="238">
        <f>IF(COUNT(E5:E9)=0,"n/a",AVERAGE(E5:E9))</f>
        <v>2.5</v>
      </c>
      <c r="F10" s="42">
        <f>E10</f>
        <v>2.5</v>
      </c>
      <c r="G10" s="206"/>
      <c r="H10" s="43" t="s">
        <v>21</v>
      </c>
      <c r="I10" s="19" t="str">
        <f>D10</f>
        <v>Substantial</v>
      </c>
      <c r="J10" s="82">
        <f>IF(I10=$N$7,"n/a",IF(AND(I10=$N$5,D10=$N$6),1.5,IF(AND(I10=$N$4,D10=$N$5),2.5,IF(AND(I10=$N$3,D10=$N$4),3.5,IF(AND(I10=$N$6,D10=$N$5),1.49,IF(AND(I10=$N$5,D10=$N$4),2.49,IF(AND(I10=$N$4,D10=$N$3),3.49,E10)))))))</f>
        <v>2.5</v>
      </c>
      <c r="K10" s="83" t="s">
        <v>72</v>
      </c>
      <c r="L10" s="364"/>
      <c r="N10" s="9"/>
    </row>
    <row r="11" spans="1:15" s="96" customFormat="1" ht="20.25" customHeight="1" thickBot="1" x14ac:dyDescent="0.3">
      <c r="A11" s="112" t="s">
        <v>27</v>
      </c>
      <c r="B11" s="113"/>
      <c r="C11" s="170"/>
      <c r="D11" s="114"/>
      <c r="E11" s="114"/>
      <c r="F11" s="114"/>
      <c r="G11" s="114"/>
      <c r="H11" s="114"/>
      <c r="I11" s="114"/>
      <c r="J11" s="114"/>
      <c r="K11" s="114"/>
      <c r="L11" s="363"/>
      <c r="N11" s="9"/>
    </row>
    <row r="12" spans="1:15" ht="45.75" customHeight="1" x14ac:dyDescent="0.25">
      <c r="A12" s="526" t="s">
        <v>171</v>
      </c>
      <c r="B12" s="526"/>
      <c r="C12" s="30"/>
      <c r="D12" s="156" t="s">
        <v>17</v>
      </c>
      <c r="E12" s="167" t="str">
        <f>IF(D12=$N$6,1,IF(D12=$N$5,2,IF(D12=$N$4,3,IF(D12=$N$3,4,"n/a"))))</f>
        <v>n/a</v>
      </c>
      <c r="F12" s="554" t="s">
        <v>15</v>
      </c>
      <c r="G12" s="554"/>
      <c r="H12" s="554"/>
      <c r="I12" s="554"/>
      <c r="J12" s="554"/>
      <c r="K12" s="554"/>
      <c r="L12" s="365" t="s">
        <v>77</v>
      </c>
      <c r="N12" s="9"/>
    </row>
    <row r="13" spans="1:15" ht="43.5" customHeight="1" thickBot="1" x14ac:dyDescent="0.3">
      <c r="A13" s="560" t="s">
        <v>172</v>
      </c>
      <c r="B13" s="560"/>
      <c r="C13" s="174"/>
      <c r="D13" s="172" t="s">
        <v>17</v>
      </c>
      <c r="E13" s="168" t="str">
        <f>IF(D13=$N$6,1,IF(D13=$N$5,2,IF(D13=$N$4,3,IF(D13=$N$3,4,"n/a"))))</f>
        <v>n/a</v>
      </c>
      <c r="F13" s="567" t="s">
        <v>15</v>
      </c>
      <c r="G13" s="561"/>
      <c r="H13" s="561"/>
      <c r="I13" s="561"/>
      <c r="J13" s="561"/>
      <c r="K13" s="545"/>
      <c r="L13" s="365" t="s">
        <v>77</v>
      </c>
    </row>
    <row r="14" spans="1:15" s="99" customFormat="1" ht="28.5" customHeight="1" thickBot="1" x14ac:dyDescent="0.3">
      <c r="A14" s="555"/>
      <c r="B14" s="557"/>
      <c r="C14" s="173" t="s">
        <v>22</v>
      </c>
      <c r="D14" s="20" t="str">
        <f>IF(E14&lt;1.5,$N$6,IF(E14&lt;2.5,$N$5,IF(E14&lt;3.5,$N$4,IF(E14&lt;4.5,$N$3,"n/a"))))</f>
        <v>n/a</v>
      </c>
      <c r="E14" s="135" t="str">
        <f>IF(COUNT(E12:E13)=0,"n/a",AVERAGE(E12:E13))</f>
        <v>n/a</v>
      </c>
      <c r="F14" s="21" t="str">
        <f>E14</f>
        <v>n/a</v>
      </c>
      <c r="G14" s="206"/>
      <c r="H14" s="22" t="s">
        <v>21</v>
      </c>
      <c r="I14" s="19" t="str">
        <f>D14</f>
        <v>n/a</v>
      </c>
      <c r="J14" s="23" t="str">
        <f>IF(I14=$N$7,"n/a",IF(AND(I14=$N$5,D14=$N$6),1.5,IF(AND(I14=$N$4,D14=$N$5),2.5,IF(AND(I14=$N$3,D14=$N$4),3.5,IF(AND(I14=$N$6,D14=$N$5),1.49,IF(AND(I14=$N$5,D14=$N$4),2.49,IF(AND(I14=$N$4,D14=$N$3),3.49,E14)))))))</f>
        <v>n/a</v>
      </c>
      <c r="K14" s="171" t="s">
        <v>72</v>
      </c>
      <c r="L14" s="366"/>
      <c r="N14" s="9"/>
    </row>
    <row r="15" spans="1:15" ht="21.75" customHeight="1" x14ac:dyDescent="0.25">
      <c r="A15" s="384" t="s">
        <v>30</v>
      </c>
      <c r="B15" s="112"/>
      <c r="C15" s="112"/>
      <c r="D15" s="112"/>
      <c r="E15" s="112"/>
      <c r="F15" s="112"/>
      <c r="G15" s="112"/>
      <c r="H15" s="112"/>
      <c r="I15" s="112"/>
      <c r="J15" s="112"/>
      <c r="K15" s="112"/>
      <c r="L15" s="367"/>
      <c r="N15" s="9"/>
    </row>
    <row r="16" spans="1:15" ht="46.5" customHeight="1" thickBot="1" x14ac:dyDescent="0.3">
      <c r="A16" s="528" t="s">
        <v>173</v>
      </c>
      <c r="B16" s="528"/>
      <c r="C16" s="174"/>
      <c r="D16" s="157" t="s">
        <v>17</v>
      </c>
      <c r="E16" s="161" t="str">
        <f>IF(D16=$N$6,1,IF(D16=$N$5,2,IF(D16=$N$4,3,IF(D16=$N$3,4,"n/a"))))</f>
        <v>n/a</v>
      </c>
      <c r="F16" s="543" t="s">
        <v>15</v>
      </c>
      <c r="G16" s="561"/>
      <c r="H16" s="544"/>
      <c r="I16" s="544"/>
      <c r="J16" s="561"/>
      <c r="K16" s="545"/>
      <c r="L16" s="367"/>
    </row>
    <row r="17" spans="1:14" s="96" customFormat="1" ht="24.75" customHeight="1" thickBot="1" x14ac:dyDescent="0.3">
      <c r="A17" s="565"/>
      <c r="B17" s="566"/>
      <c r="C17" s="173" t="s">
        <v>22</v>
      </c>
      <c r="D17" s="20" t="str">
        <f>IF(E17&lt;1.5,$N$6,IF(E17&lt;2.5,$N$5,IF(E17&lt;3.5,$N$4,IF(E17&lt;4.5,$N$3,"n/a"))))</f>
        <v>n/a</v>
      </c>
      <c r="E17" s="135" t="str">
        <f>IF(COUNT(E16)=0,"n/a",AVERAGE(E16))</f>
        <v>n/a</v>
      </c>
      <c r="F17" s="21" t="str">
        <f>E17</f>
        <v>n/a</v>
      </c>
      <c r="G17" s="206"/>
      <c r="H17" s="22" t="s">
        <v>21</v>
      </c>
      <c r="I17" s="19" t="str">
        <f>D17</f>
        <v>n/a</v>
      </c>
      <c r="J17" s="23" t="str">
        <f>IF(I17=$N$7,"n/a",IF(AND(I17=$N$5,D17=$N$6),1.5,IF(AND(I17=$N$4,D17=$N$5),2.5,IF(AND(I17=$N$3,D17=$N$4),3.5,IF(AND(I17=$N$6,D17=$N$5),1.49,IF(AND(I17=$N$5,D17=$N$4),2.49,IF(AND(I17=$N$4,D17=$N$3),3.49,E17)))))))</f>
        <v>n/a</v>
      </c>
      <c r="K17" s="171" t="s">
        <v>72</v>
      </c>
      <c r="L17" s="363"/>
      <c r="N17" s="98"/>
    </row>
    <row r="18" spans="1:14" s="115" customFormat="1" ht="21" customHeight="1" x14ac:dyDescent="0.25">
      <c r="A18" s="112" t="s">
        <v>51</v>
      </c>
      <c r="B18" s="112"/>
      <c r="C18" s="112"/>
      <c r="D18" s="112"/>
      <c r="E18" s="112"/>
      <c r="F18" s="112"/>
      <c r="G18" s="112"/>
      <c r="H18" s="112"/>
      <c r="I18" s="112"/>
      <c r="J18" s="112"/>
      <c r="K18" s="112"/>
      <c r="L18" s="367"/>
      <c r="N18" s="9"/>
    </row>
    <row r="19" spans="1:14" s="115" customFormat="1" ht="32.25" customHeight="1" x14ac:dyDescent="0.25">
      <c r="A19" s="526" t="s">
        <v>55</v>
      </c>
      <c r="B19" s="526"/>
      <c r="C19" s="30"/>
      <c r="D19" s="41" t="s">
        <v>17</v>
      </c>
      <c r="E19" s="153" t="str">
        <f>IF(D19=$N$6,1,IF(D19=$N$5,2,IF(D19=$N$4,3,IF(D19=$N$3,4,"n/a"))))</f>
        <v>n/a</v>
      </c>
      <c r="F19" s="543" t="s">
        <v>15</v>
      </c>
      <c r="G19" s="544"/>
      <c r="H19" s="544"/>
      <c r="I19" s="544"/>
      <c r="J19" s="544"/>
      <c r="K19" s="545"/>
      <c r="L19" s="365" t="s">
        <v>77</v>
      </c>
      <c r="N19" s="9"/>
    </row>
    <row r="20" spans="1:14" s="115" customFormat="1" ht="33" customHeight="1" thickBot="1" x14ac:dyDescent="0.3">
      <c r="A20" s="560" t="s">
        <v>52</v>
      </c>
      <c r="B20" s="560"/>
      <c r="C20" s="174"/>
      <c r="D20" s="166" t="s">
        <v>17</v>
      </c>
      <c r="E20" s="165" t="str">
        <f>IF(D20=$N$6,1,IF(D20=$N$5,2,IF(D20=$N$4,3,IF(D20=$N$3,4,"n/a"))))</f>
        <v>n/a</v>
      </c>
      <c r="F20" s="529" t="s">
        <v>15</v>
      </c>
      <c r="G20" s="561"/>
      <c r="H20" s="530"/>
      <c r="I20" s="530"/>
      <c r="J20" s="530"/>
      <c r="K20" s="531"/>
      <c r="L20" s="368"/>
      <c r="N20" s="9"/>
    </row>
    <row r="21" spans="1:14" s="96" customFormat="1" ht="29.25" customHeight="1" thickBot="1" x14ac:dyDescent="0.3">
      <c r="A21" s="555"/>
      <c r="B21" s="557"/>
      <c r="C21" s="173" t="s">
        <v>22</v>
      </c>
      <c r="D21" s="20" t="str">
        <f>IF(E21&lt;1.5,$N$6,IF(E21&lt;2.5,$N$5,IF(E21&lt;3.5,$N$4,IF(E21&lt;4.5,$N$3,"n/a"))))</f>
        <v>n/a</v>
      </c>
      <c r="E21" s="135" t="str">
        <f>IF(COUNT(E19:E20)=0,"n/a",AVERAGE(E19:E20))</f>
        <v>n/a</v>
      </c>
      <c r="F21" s="21" t="str">
        <f>E21</f>
        <v>n/a</v>
      </c>
      <c r="G21" s="206"/>
      <c r="H21" s="22" t="s">
        <v>21</v>
      </c>
      <c r="I21" s="19" t="str">
        <f>D21</f>
        <v>n/a</v>
      </c>
      <c r="J21" s="82" t="str">
        <f>IF(I21=$N$7,"n/a",IF(AND(I21=$N$5,D21=$N$6),1.5,IF(AND(I21=$N$4,D21=$N$5),2.5,IF(AND(I21=$N$3,D21=$N$4),3.5,IF(AND(I21=$N$6,D21=$N$5),1.49,IF(AND(I21=$N$5,D21=$N$4),2.49,IF(AND(I21=$N$4,D21=$N$3),3.49,E21)))))))</f>
        <v>n/a</v>
      </c>
      <c r="K21" s="80" t="s">
        <v>72</v>
      </c>
      <c r="L21" s="369"/>
    </row>
    <row r="22" spans="1:14" s="96" customFormat="1" ht="22.5" customHeight="1" thickBot="1" x14ac:dyDescent="0.3">
      <c r="A22" s="116" t="s">
        <v>198</v>
      </c>
      <c r="B22" s="117"/>
      <c r="C22" s="117"/>
      <c r="D22" s="118"/>
      <c r="E22" s="118"/>
      <c r="F22" s="118"/>
      <c r="G22" s="118"/>
      <c r="H22" s="118"/>
      <c r="I22" s="118"/>
      <c r="J22" s="118"/>
      <c r="K22" s="118"/>
      <c r="L22" s="363"/>
    </row>
    <row r="23" spans="1:14" ht="21.75" customHeight="1" thickBot="1" x14ac:dyDescent="0.3">
      <c r="A23" s="119" t="s">
        <v>212</v>
      </c>
      <c r="B23" s="120"/>
      <c r="C23" s="120"/>
      <c r="D23" s="120"/>
      <c r="E23" s="120"/>
      <c r="F23" s="120"/>
      <c r="G23" s="120"/>
      <c r="H23" s="120"/>
      <c r="I23" s="120"/>
      <c r="J23" s="120"/>
      <c r="K23" s="120"/>
      <c r="L23" s="365" t="s">
        <v>77</v>
      </c>
    </row>
    <row r="24" spans="1:14" ht="57" customHeight="1" x14ac:dyDescent="0.25">
      <c r="A24" s="552" t="s">
        <v>207</v>
      </c>
      <c r="B24" s="553"/>
      <c r="C24" s="163"/>
      <c r="D24" s="154" t="s">
        <v>17</v>
      </c>
      <c r="E24" s="164" t="str">
        <f>IF(D24=$N$6,1,IF(D24=$N$5,2,IF(D24=$N$4,3,IF(D24=$N$3,4,"n/a"))))</f>
        <v>n/a</v>
      </c>
      <c r="F24" s="554" t="s">
        <v>15</v>
      </c>
      <c r="G24" s="554"/>
      <c r="H24" s="554"/>
      <c r="I24" s="554"/>
      <c r="J24" s="554"/>
      <c r="K24" s="554"/>
      <c r="L24" s="365" t="s">
        <v>77</v>
      </c>
    </row>
    <row r="25" spans="1:14" ht="73.5" customHeight="1" thickBot="1" x14ac:dyDescent="0.3">
      <c r="A25" s="579" t="s">
        <v>208</v>
      </c>
      <c r="B25" s="623"/>
      <c r="C25" s="175"/>
      <c r="D25" s="155" t="s">
        <v>17</v>
      </c>
      <c r="E25" s="165" t="str">
        <f>IF(D25=$N$6,1,IF(D25=$N$5,2,IF(D25=$N$4,3,IF(D25=$N$3,4,"n/a"))))</f>
        <v>n/a</v>
      </c>
      <c r="F25" s="529" t="s">
        <v>15</v>
      </c>
      <c r="G25" s="530"/>
      <c r="H25" s="530"/>
      <c r="I25" s="530"/>
      <c r="J25" s="530"/>
      <c r="K25" s="531"/>
      <c r="L25" s="367"/>
    </row>
    <row r="26" spans="1:14" ht="73.5" customHeight="1" thickBot="1" x14ac:dyDescent="0.3">
      <c r="A26" s="563" t="s">
        <v>209</v>
      </c>
      <c r="B26" s="564"/>
      <c r="C26" s="175"/>
      <c r="D26" s="155" t="s">
        <v>17</v>
      </c>
      <c r="E26" s="165" t="str">
        <f>IF(D26=$N$6,1,IF(D26=$N$5,2,IF(D26=$N$4,3,IF(D26=$N$3,4,"n/a"))))</f>
        <v>n/a</v>
      </c>
      <c r="F26" s="529" t="s">
        <v>15</v>
      </c>
      <c r="G26" s="530"/>
      <c r="H26" s="530"/>
      <c r="I26" s="530"/>
      <c r="J26" s="530"/>
      <c r="K26" s="531"/>
      <c r="L26" s="367"/>
    </row>
    <row r="27" spans="1:14" ht="73.5" customHeight="1" thickBot="1" x14ac:dyDescent="0.3">
      <c r="A27" s="563" t="s">
        <v>210</v>
      </c>
      <c r="B27" s="564"/>
      <c r="C27" s="175"/>
      <c r="D27" s="155" t="s">
        <v>17</v>
      </c>
      <c r="E27" s="165" t="str">
        <f>IF(D27=$N$6,1,IF(D27=$N$5,2,IF(D27=$N$4,3,IF(D27=$N$3,4,"n/a"))))</f>
        <v>n/a</v>
      </c>
      <c r="F27" s="529" t="s">
        <v>15</v>
      </c>
      <c r="G27" s="530"/>
      <c r="H27" s="530"/>
      <c r="I27" s="530"/>
      <c r="J27" s="530"/>
      <c r="K27" s="531"/>
      <c r="L27" s="367"/>
    </row>
    <row r="28" spans="1:14" ht="73.5" customHeight="1" thickBot="1" x14ac:dyDescent="0.3">
      <c r="A28" s="563" t="s">
        <v>211</v>
      </c>
      <c r="B28" s="564"/>
      <c r="C28" s="175"/>
      <c r="D28" s="155" t="s">
        <v>17</v>
      </c>
      <c r="E28" s="165" t="str">
        <f>IF(D28=$N$6,1,IF(D28=$N$5,2,IF(D28=$N$4,3,IF(D28=$N$3,4,"n/a"))))</f>
        <v>n/a</v>
      </c>
      <c r="F28" s="529" t="s">
        <v>15</v>
      </c>
      <c r="G28" s="530"/>
      <c r="H28" s="530"/>
      <c r="I28" s="530"/>
      <c r="J28" s="530"/>
      <c r="K28" s="531"/>
      <c r="L28" s="367"/>
    </row>
    <row r="29" spans="1:14" ht="35.25" customHeight="1" thickBot="1" x14ac:dyDescent="0.3">
      <c r="A29" s="588"/>
      <c r="B29" s="589"/>
      <c r="C29" s="33" t="s">
        <v>22</v>
      </c>
      <c r="D29" s="20" t="str">
        <f>IF(E29&lt;1.5,"Not at all",IF(E29&lt;2.5,"Moderate",IF(E29&lt;3.5,"Substantial",IF(E29&lt;4.5,"High","n/a"))))</f>
        <v>n/a</v>
      </c>
      <c r="E29" s="135" t="str">
        <f>IF(COUNT(E24:E28)=0,"n/a",AVERAGE(E24:E28))</f>
        <v>n/a</v>
      </c>
      <c r="F29" s="42" t="str">
        <f>E29</f>
        <v>n/a</v>
      </c>
      <c r="G29" s="206"/>
      <c r="H29" s="43" t="s">
        <v>21</v>
      </c>
      <c r="I29" s="19" t="str">
        <f>D29</f>
        <v>n/a</v>
      </c>
      <c r="J29" s="82" t="str">
        <f>IF(I29=$N$7,"n/a",IF(AND(I29=$N$5,D29=$N$6),1.5,IF(AND(I29=$N$4,D29=$N$5),2.5,IF(AND(I29=$N$3,D29=$N$4),3.5,IF(AND(I29=$N$6,D29=$N$5),1.49,IF(AND(I29=$N$5,D29=$N$4),2.49,IF(AND(I29=$N$4,D29=$N$3),3.49,E29)))))))</f>
        <v>n/a</v>
      </c>
      <c r="K29" s="313" t="s">
        <v>72</v>
      </c>
      <c r="L29" s="367"/>
    </row>
    <row r="30" spans="1:14" ht="20.25" customHeight="1" thickBot="1" x14ac:dyDescent="0.3">
      <c r="A30" s="121" t="s">
        <v>214</v>
      </c>
      <c r="B30" s="122"/>
      <c r="C30" s="123"/>
      <c r="D30" s="124"/>
      <c r="E30" s="124"/>
      <c r="F30" s="124"/>
      <c r="G30" s="124"/>
      <c r="H30" s="124"/>
      <c r="I30" s="124"/>
      <c r="J30" s="124"/>
      <c r="K30" s="124"/>
      <c r="L30" s="367"/>
    </row>
    <row r="31" spans="1:14" ht="30.75" customHeight="1" x14ac:dyDescent="0.25">
      <c r="A31" s="575" t="s">
        <v>215</v>
      </c>
      <c r="B31" s="559"/>
      <c r="C31" s="34"/>
      <c r="D31" s="156" t="s">
        <v>17</v>
      </c>
      <c r="E31" s="167" t="str">
        <f>IF(D31=$N$6,1,IF(D31=$N$5,2,IF(D31=$N$4,3,IF(D31=$N$3,4,"n/a"))))</f>
        <v>n/a</v>
      </c>
      <c r="F31" s="576" t="s">
        <v>15</v>
      </c>
      <c r="G31" s="577"/>
      <c r="H31" s="577"/>
      <c r="I31" s="577"/>
      <c r="J31" s="577"/>
      <c r="K31" s="578"/>
      <c r="L31" s="367"/>
    </row>
    <row r="32" spans="1:14" ht="50.25" customHeight="1" x14ac:dyDescent="0.25">
      <c r="A32" s="575" t="s">
        <v>216</v>
      </c>
      <c r="B32" s="559"/>
      <c r="C32" s="34"/>
      <c r="D32" s="41" t="s">
        <v>17</v>
      </c>
      <c r="E32" s="153" t="str">
        <f>IF(D32=$N$6,1,IF(D32=$N$5,2,IF(D32=$N$4,3,IF(D32=$N$3,4,"n/a"))))</f>
        <v>n/a</v>
      </c>
      <c r="F32" s="543" t="s">
        <v>15</v>
      </c>
      <c r="G32" s="544"/>
      <c r="H32" s="544"/>
      <c r="I32" s="544"/>
      <c r="J32" s="544"/>
      <c r="K32" s="545"/>
      <c r="L32" s="367"/>
    </row>
    <row r="33" spans="1:12" s="96" customFormat="1" ht="44.4" customHeight="1" thickBot="1" x14ac:dyDescent="0.3">
      <c r="A33" s="593" t="s">
        <v>217</v>
      </c>
      <c r="B33" s="594"/>
      <c r="C33" s="175"/>
      <c r="D33" s="157" t="s">
        <v>17</v>
      </c>
      <c r="E33" s="162" t="str">
        <f>IF(D33=$N$6,1,IF(D33=$N$5,2,IF(D33=$N$4,3,IF(D33=$N$3,4,"n/a"))))</f>
        <v>n/a</v>
      </c>
      <c r="F33" s="567" t="s">
        <v>15</v>
      </c>
      <c r="G33" s="561"/>
      <c r="H33" s="561"/>
      <c r="I33" s="561"/>
      <c r="J33" s="561"/>
      <c r="K33" s="568"/>
      <c r="L33" s="365" t="s">
        <v>77</v>
      </c>
    </row>
    <row r="34" spans="1:12" s="96" customFormat="1" ht="25.5" customHeight="1" thickBot="1" x14ac:dyDescent="0.3">
      <c r="A34" s="178"/>
      <c r="B34" s="179"/>
      <c r="C34" s="33" t="s">
        <v>22</v>
      </c>
      <c r="D34" s="20" t="str">
        <f>IF(E34&lt;1.5,"Not at all",IF(E34&lt;2.5,"Moderate",IF(E34&lt;3.5,"Substantial",IF(E34&lt;4.5,"High","n/a"))))</f>
        <v>n/a</v>
      </c>
      <c r="E34" s="135" t="str">
        <f>IF(COUNT(E31:E33)=0,"n/a",AVERAGE(E31:E33))</f>
        <v>n/a</v>
      </c>
      <c r="F34" s="21" t="str">
        <f>E34</f>
        <v>n/a</v>
      </c>
      <c r="G34" s="206"/>
      <c r="H34" s="22" t="s">
        <v>21</v>
      </c>
      <c r="I34" s="19" t="str">
        <f>D34</f>
        <v>n/a</v>
      </c>
      <c r="J34" s="23" t="str">
        <f>IF(I34=$N$7,"n/a",IF(AND(I34=$N$5,D34=$N$6),1.5,IF(AND(I34=$N$4,D34=$N$5),2.5,IF(AND(I34=$N$3,D34=$N$4),3.5,IF(AND(I34=$N$6,D34=$N$5),1.49,IF(AND(I34=$N$5,D34=$N$4),2.49,IF(AND(I34=$N$4,D34=$N$3),3.49,E34)))))))</f>
        <v>n/a</v>
      </c>
      <c r="K34" s="171" t="s">
        <v>72</v>
      </c>
      <c r="L34" s="363"/>
    </row>
    <row r="35" spans="1:12" s="96" customFormat="1" ht="25.5" customHeight="1" thickBot="1" x14ac:dyDescent="0.3">
      <c r="A35" s="176" t="s">
        <v>213</v>
      </c>
      <c r="B35" s="177"/>
      <c r="C35" s="177"/>
      <c r="D35" s="177"/>
      <c r="E35" s="177"/>
      <c r="F35" s="177"/>
      <c r="G35" s="177"/>
      <c r="H35" s="177"/>
      <c r="I35" s="177"/>
      <c r="J35" s="177"/>
      <c r="K35" s="177"/>
      <c r="L35" s="363"/>
    </row>
    <row r="36" spans="1:12" s="96" customFormat="1" ht="45.75" customHeight="1" x14ac:dyDescent="0.25">
      <c r="A36" s="548" t="s">
        <v>218</v>
      </c>
      <c r="B36" s="549"/>
      <c r="C36" s="40"/>
      <c r="D36" s="41" t="s">
        <v>17</v>
      </c>
      <c r="E36" s="109" t="str">
        <f>IF(D36=$N$6,1,IF(D36=$N$5,2,IF(D36=$N$4,3,IF(D36=$N$3,4,"n/a"))))</f>
        <v>n/a</v>
      </c>
      <c r="F36" s="554" t="s">
        <v>206</v>
      </c>
      <c r="G36" s="554"/>
      <c r="H36" s="554"/>
      <c r="I36" s="554"/>
      <c r="J36" s="554"/>
      <c r="K36" s="554"/>
      <c r="L36" s="365" t="s">
        <v>77</v>
      </c>
    </row>
    <row r="37" spans="1:12" s="96" customFormat="1" ht="43.8" customHeight="1" x14ac:dyDescent="0.25">
      <c r="A37" s="558" t="s">
        <v>219</v>
      </c>
      <c r="B37" s="559"/>
      <c r="C37" s="40"/>
      <c r="D37" s="158" t="s">
        <v>17</v>
      </c>
      <c r="E37" s="109" t="str">
        <f>IF(D37=$N$6,1,IF(D37=$N$5,2,IF(D37=$N$4,3,IF(D37=$N$3,4,"n/a"))))</f>
        <v>n/a</v>
      </c>
      <c r="F37" s="543" t="s">
        <v>15</v>
      </c>
      <c r="G37" s="544"/>
      <c r="H37" s="544"/>
      <c r="I37" s="544"/>
      <c r="J37" s="544"/>
      <c r="K37" s="545"/>
      <c r="L37" s="363"/>
    </row>
    <row r="38" spans="1:12" s="96" customFormat="1" ht="60.75" customHeight="1" x14ac:dyDescent="0.25">
      <c r="A38" s="548" t="s">
        <v>220</v>
      </c>
      <c r="B38" s="549"/>
      <c r="C38" s="40"/>
      <c r="D38" s="158" t="s">
        <v>17</v>
      </c>
      <c r="E38" s="109" t="str">
        <f>IF(D38=$N$6,1,IF(D38=$N$5,2,IF(D38=$N$4,3,IF(D38=$N$3,4,"n/a"))))</f>
        <v>n/a</v>
      </c>
      <c r="F38" s="543" t="s">
        <v>15</v>
      </c>
      <c r="G38" s="544"/>
      <c r="H38" s="544"/>
      <c r="I38" s="544"/>
      <c r="J38" s="544"/>
      <c r="K38" s="545"/>
      <c r="L38" s="363"/>
    </row>
    <row r="39" spans="1:12" s="96" customFormat="1" ht="60.75" customHeight="1" thickBot="1" x14ac:dyDescent="0.3">
      <c r="A39" s="579" t="s">
        <v>221</v>
      </c>
      <c r="B39" s="580"/>
      <c r="C39" s="180"/>
      <c r="D39" s="157" t="s">
        <v>17</v>
      </c>
      <c r="E39" s="161" t="str">
        <f>IF(D39=$N$6,1,IF(D39=$N$5,2,IF(D39=$N$4,3,IF(D39=$N$3,4,"n/a"))))</f>
        <v>n/a</v>
      </c>
      <c r="F39" s="581" t="s">
        <v>15</v>
      </c>
      <c r="G39" s="562"/>
      <c r="H39" s="562"/>
      <c r="I39" s="562"/>
      <c r="J39" s="562"/>
      <c r="K39" s="582"/>
      <c r="L39" s="363"/>
    </row>
    <row r="40" spans="1:12" s="96" customFormat="1" ht="25.5" customHeight="1" thickBot="1" x14ac:dyDescent="0.3">
      <c r="A40" s="35"/>
      <c r="B40" s="36"/>
      <c r="C40" s="37" t="s">
        <v>22</v>
      </c>
      <c r="D40" s="20" t="str">
        <f>IF(E40&lt;1.5,"Not at all",IF(E40&lt;2.5,"Moderate",IF(E40&lt;3.5,"Substantial",IF(E40&lt;4.5,"High","n/a"))))</f>
        <v>n/a</v>
      </c>
      <c r="E40" s="135" t="str">
        <f>IF(COUNT(E36:E39)=0,"n/a",AVERAGE(E36:E39))</f>
        <v>n/a</v>
      </c>
      <c r="F40" s="21" t="str">
        <f>E40</f>
        <v>n/a</v>
      </c>
      <c r="G40" s="206"/>
      <c r="H40" s="22" t="s">
        <v>21</v>
      </c>
      <c r="I40" s="19" t="str">
        <f>D40</f>
        <v>n/a</v>
      </c>
      <c r="J40" s="23" t="str">
        <f>IF(I40=$N$7,"n/a",IF(AND(I40=$N$5,D40=$N$6),1.5,IF(AND(I40=$N$4,D40=$N$5),2.5,IF(AND(I40=$N$3,D40=$N$4),3.5,IF(AND(I40=$N$6,D40=$N$5),1.49,IF(AND(I40=$N$5,D40=$N$4),2.49,IF(AND(I40=$N$4,D40=$N$3),3.49,E40)))))))</f>
        <v>n/a</v>
      </c>
      <c r="K40" s="171" t="s">
        <v>72</v>
      </c>
      <c r="L40" s="363"/>
    </row>
    <row r="41" spans="1:12" s="115" customFormat="1" ht="22.5" customHeight="1" thickBot="1" x14ac:dyDescent="0.3">
      <c r="A41" s="24" t="s">
        <v>199</v>
      </c>
      <c r="B41" s="25"/>
      <c r="C41" s="26"/>
      <c r="D41" s="28"/>
      <c r="E41" s="28"/>
      <c r="F41" s="27"/>
      <c r="G41" s="125"/>
      <c r="H41" s="28"/>
      <c r="I41" s="28"/>
      <c r="J41" s="27"/>
      <c r="K41" s="126"/>
      <c r="L41" s="367"/>
    </row>
    <row r="42" spans="1:12" s="115" customFormat="1" ht="22.5" customHeight="1" x14ac:dyDescent="0.25">
      <c r="A42" s="127" t="s">
        <v>32</v>
      </c>
      <c r="B42" s="128"/>
      <c r="C42" s="128"/>
      <c r="D42" s="128"/>
      <c r="E42" s="128"/>
      <c r="F42" s="128"/>
      <c r="G42" s="128"/>
      <c r="H42" s="128"/>
      <c r="I42" s="128"/>
      <c r="J42" s="128"/>
      <c r="K42" s="128"/>
      <c r="L42" s="367"/>
    </row>
    <row r="43" spans="1:12" s="96" customFormat="1" ht="33.75" customHeight="1" x14ac:dyDescent="0.25">
      <c r="A43" s="539" t="s">
        <v>40</v>
      </c>
      <c r="B43" s="539"/>
      <c r="C43" s="31"/>
      <c r="D43" s="41" t="s">
        <v>17</v>
      </c>
      <c r="E43" s="153" t="str">
        <f>IF(D43=$N$6,1,IF(D43=$N$5,2,IF(D43=$N$4,3,IF(D43=$N$3,4,"n/a"))))</f>
        <v>n/a</v>
      </c>
      <c r="F43" s="561" t="s">
        <v>15</v>
      </c>
      <c r="G43" s="561"/>
      <c r="H43" s="561"/>
      <c r="I43" s="561"/>
      <c r="J43" s="561"/>
      <c r="K43" s="561"/>
      <c r="L43" s="365" t="s">
        <v>77</v>
      </c>
    </row>
    <row r="44" spans="1:12" s="96" customFormat="1" ht="44.25" customHeight="1" thickBot="1" x14ac:dyDescent="0.3">
      <c r="A44" s="570" t="s">
        <v>121</v>
      </c>
      <c r="B44" s="571"/>
      <c r="C44" s="181"/>
      <c r="D44" s="41" t="s">
        <v>17</v>
      </c>
      <c r="E44" s="153" t="str">
        <f>IF(D44=$N$6,1,IF(D44=$N$5,2,IF(D44=$N$4,3,IF(D44=$N$3,4,"n/a"))))</f>
        <v>n/a</v>
      </c>
      <c r="F44" s="561" t="s">
        <v>15</v>
      </c>
      <c r="G44" s="561"/>
      <c r="H44" s="561"/>
      <c r="I44" s="561"/>
      <c r="J44" s="561"/>
      <c r="K44" s="568"/>
      <c r="L44" s="363"/>
    </row>
    <row r="45" spans="1:12" s="115" customFormat="1" ht="30" customHeight="1" thickBot="1" x14ac:dyDescent="0.3">
      <c r="A45" s="569"/>
      <c r="B45" s="541"/>
      <c r="C45" s="29" t="s">
        <v>22</v>
      </c>
      <c r="D45" s="20" t="str">
        <f>IF(E45&lt;1.5,"Not at all",IF(E45&lt;2.5,"Moderate",IF(E45&lt;3.5,"Substantial",IF(E45&lt;4.5,"High","n/a"))))</f>
        <v>n/a</v>
      </c>
      <c r="E45" s="135" t="str">
        <f>IF(COUNT(E43:E44)=0,"n/a",AVERAGE(E43:E44))</f>
        <v>n/a</v>
      </c>
      <c r="F45" s="21" t="str">
        <f>E45</f>
        <v>n/a</v>
      </c>
      <c r="G45" s="206"/>
      <c r="H45" s="22" t="s">
        <v>21</v>
      </c>
      <c r="I45" s="19" t="str">
        <f>D45</f>
        <v>n/a</v>
      </c>
      <c r="J45" s="23" t="str">
        <f>IF(I45=$N$7,"n/a",IF(AND(I45=$N$5,D45=$N$6),1.5,IF(AND(I45=$N$4,D45=$N$5),2.5,IF(AND(I45=$N$3,D45=$N$4),3.5,IF(AND(I45=$N$6,D45=$N$5),1.49,IF(AND(I45=$N$5,D45=$N$4),2.49,IF(AND(I45=$N$4,D45=$N$3),3.49,E45)))))))</f>
        <v>n/a</v>
      </c>
      <c r="K45" s="182" t="s">
        <v>72</v>
      </c>
      <c r="L45" s="370"/>
    </row>
    <row r="46" spans="1:12" s="115" customFormat="1" ht="18" customHeight="1" thickBot="1" x14ac:dyDescent="0.3">
      <c r="A46" s="129" t="s">
        <v>33</v>
      </c>
      <c r="B46" s="130"/>
      <c r="C46" s="130"/>
      <c r="D46" s="131"/>
      <c r="E46" s="131"/>
      <c r="F46" s="131"/>
      <c r="G46" s="131"/>
      <c r="H46" s="131"/>
      <c r="I46" s="131"/>
      <c r="J46" s="131"/>
      <c r="K46" s="131"/>
      <c r="L46" s="367"/>
    </row>
    <row r="47" spans="1:12" s="96" customFormat="1" ht="30.75" customHeight="1" x14ac:dyDescent="0.25">
      <c r="A47" s="539" t="s">
        <v>122</v>
      </c>
      <c r="B47" s="540"/>
      <c r="C47" s="31"/>
      <c r="D47" s="41" t="s">
        <v>17</v>
      </c>
      <c r="E47" s="153" t="str">
        <f>IF(D47=$N$6,1,IF(D47=$N$5,2,IF(D47=$N$4,3,IF(D47=$N$3,4,"n/a"))))</f>
        <v>n/a</v>
      </c>
      <c r="F47" s="576" t="s">
        <v>15</v>
      </c>
      <c r="G47" s="577"/>
      <c r="H47" s="577"/>
      <c r="I47" s="577"/>
      <c r="J47" s="577"/>
      <c r="K47" s="578"/>
      <c r="L47" s="363"/>
    </row>
    <row r="48" spans="1:12" s="96" customFormat="1" ht="21" customHeight="1" x14ac:dyDescent="0.25">
      <c r="A48" s="572" t="s">
        <v>38</v>
      </c>
      <c r="B48" s="573"/>
      <c r="C48" s="31"/>
      <c r="D48" s="41" t="s">
        <v>17</v>
      </c>
      <c r="E48" s="153" t="str">
        <f>IF(D48=$N$6,1,IF(D48=$N$5,2,IF(D48=$N$4,3,IF(D48=$N$3,4,"n/a"))))</f>
        <v>n/a</v>
      </c>
      <c r="F48" s="574" t="s">
        <v>15</v>
      </c>
      <c r="G48" s="574"/>
      <c r="H48" s="574"/>
      <c r="I48" s="574"/>
      <c r="J48" s="574"/>
      <c r="K48" s="574"/>
      <c r="L48" s="363"/>
    </row>
    <row r="49" spans="1:12" s="96" customFormat="1" ht="20.25" customHeight="1" x14ac:dyDescent="0.25">
      <c r="A49" s="572" t="s">
        <v>124</v>
      </c>
      <c r="B49" s="573"/>
      <c r="C49" s="31"/>
      <c r="D49" s="41" t="s">
        <v>17</v>
      </c>
      <c r="E49" s="153" t="str">
        <f>IF(D49=$N$6,1,IF(D49=$N$5,2,IF(D49=$N$4,3,IF(D49=$N$3,4,"n/a"))))</f>
        <v>n/a</v>
      </c>
      <c r="F49" s="544" t="s">
        <v>15</v>
      </c>
      <c r="G49" s="544"/>
      <c r="H49" s="544"/>
      <c r="I49" s="544"/>
      <c r="J49" s="544"/>
      <c r="K49" s="544"/>
      <c r="L49" s="363"/>
    </row>
    <row r="50" spans="1:12" s="96" customFormat="1" ht="31.5" customHeight="1" thickBot="1" x14ac:dyDescent="0.3">
      <c r="A50" s="570" t="s">
        <v>125</v>
      </c>
      <c r="B50" s="571"/>
      <c r="C50" s="183"/>
      <c r="D50" s="157" t="s">
        <v>17</v>
      </c>
      <c r="E50" s="153" t="str">
        <f>IF(D50=$N$6,1,IF(D50=$N$5,2,IF(D50=$N$4,3,IF(D50=$N$3,4,"n/a"))))</f>
        <v>n/a</v>
      </c>
      <c r="F50" s="529" t="s">
        <v>15</v>
      </c>
      <c r="G50" s="530"/>
      <c r="H50" s="530"/>
      <c r="I50" s="530"/>
      <c r="J50" s="530"/>
      <c r="K50" s="531"/>
      <c r="L50" s="363"/>
    </row>
    <row r="51" spans="1:12" s="115" customFormat="1" ht="32.25" customHeight="1" thickBot="1" x14ac:dyDescent="0.3">
      <c r="A51" s="541"/>
      <c r="B51" s="542"/>
      <c r="C51" s="29" t="s">
        <v>22</v>
      </c>
      <c r="D51" s="20" t="str">
        <f>IF(E51&lt;1.5,"Not at all",IF(E51&lt;2.5,"Moderate",IF(E51&lt;3.5,"Substantial",IF(E51&lt;4.5,"High","n/a"))))</f>
        <v>n/a</v>
      </c>
      <c r="E51" s="135" t="str">
        <f>IF(COUNT(E47:E50)=0,"n/a",AVERAGE(E47:E50))</f>
        <v>n/a</v>
      </c>
      <c r="F51" s="42" t="str">
        <f>E51</f>
        <v>n/a</v>
      </c>
      <c r="G51" s="206"/>
      <c r="H51" s="43" t="s">
        <v>21</v>
      </c>
      <c r="I51" s="312" t="str">
        <f>D51</f>
        <v>n/a</v>
      </c>
      <c r="J51" s="82" t="str">
        <f>IF(I51=$N$7,"n/a",IF(AND(I51=$N$5,D51=$N$6),1.5,IF(AND(I51=$N$4,D51=$N$5),2.5,IF(AND(I51=$N$3,D51=$N$4),3.5,IF(AND(I51=$N$6,D51=$N$5),1.49,IF(AND(I51=$N$5,D51=$N$4),2.49,IF(AND(I51=$N$4,D51=$N$3),3.49,E51)))))))</f>
        <v>n/a</v>
      </c>
      <c r="K51" s="83" t="s">
        <v>72</v>
      </c>
      <c r="L51" s="367"/>
    </row>
    <row r="52" spans="1:12" s="115" customFormat="1" ht="22.5" customHeight="1" thickBot="1" x14ac:dyDescent="0.3">
      <c r="A52" s="132" t="s">
        <v>128</v>
      </c>
      <c r="B52" s="133"/>
      <c r="C52" s="159"/>
      <c r="D52" s="159"/>
      <c r="E52" s="160"/>
      <c r="F52" s="134"/>
      <c r="G52" s="134"/>
      <c r="H52" s="134"/>
      <c r="I52" s="134"/>
      <c r="J52" s="134"/>
      <c r="K52" s="134"/>
      <c r="L52" s="367"/>
    </row>
    <row r="53" spans="1:12" s="115" customFormat="1" ht="34.5" customHeight="1" x14ac:dyDescent="0.25">
      <c r="A53" s="585" t="s">
        <v>127</v>
      </c>
      <c r="B53" s="585"/>
      <c r="C53" s="183"/>
      <c r="D53" s="158" t="s">
        <v>17</v>
      </c>
      <c r="E53" s="152" t="str">
        <f>IF(D53=$N$6,1,IF(D53=$N$5,2,IF(D53=$N$4,3,IF(D53=$N$3,4,"n/a"))))</f>
        <v>n/a</v>
      </c>
      <c r="F53" s="576" t="s">
        <v>15</v>
      </c>
      <c r="G53" s="577"/>
      <c r="H53" s="577"/>
      <c r="I53" s="577"/>
      <c r="J53" s="577"/>
      <c r="K53" s="578"/>
      <c r="L53" s="367"/>
    </row>
    <row r="54" spans="1:12" s="115" customFormat="1" ht="34.5" customHeight="1" x14ac:dyDescent="0.25">
      <c r="A54" s="585" t="s">
        <v>123</v>
      </c>
      <c r="B54" s="585"/>
      <c r="C54" s="183"/>
      <c r="D54" s="158" t="s">
        <v>17</v>
      </c>
      <c r="E54" s="152" t="str">
        <f>IF(D54=$N$6,1,IF(D54=$N$5,2,IF(D54=$N$4,3,IF(D54=$N$3,4,"n/a"))))</f>
        <v>n/a</v>
      </c>
      <c r="F54" s="543" t="s">
        <v>15</v>
      </c>
      <c r="G54" s="544"/>
      <c r="H54" s="544"/>
      <c r="I54" s="544"/>
      <c r="J54" s="544"/>
      <c r="K54" s="545"/>
      <c r="L54" s="367"/>
    </row>
    <row r="55" spans="1:12" s="115" customFormat="1" ht="24.75" customHeight="1" x14ac:dyDescent="0.25">
      <c r="A55" s="539" t="s">
        <v>126</v>
      </c>
      <c r="B55" s="539"/>
      <c r="C55" s="31"/>
      <c r="D55" s="158" t="s">
        <v>17</v>
      </c>
      <c r="E55" s="152" t="str">
        <f>IF(D55=$N$6,1,IF(D55=$N$5,2,IF(D55=$N$4,3,IF(D55=$N$3,4,"n/a"))))</f>
        <v>n/a</v>
      </c>
      <c r="F55" s="586" t="s">
        <v>15</v>
      </c>
      <c r="G55" s="574"/>
      <c r="H55" s="574"/>
      <c r="I55" s="574"/>
      <c r="J55" s="574"/>
      <c r="K55" s="587"/>
      <c r="L55" s="367"/>
    </row>
    <row r="56" spans="1:12" s="115" customFormat="1" ht="21" customHeight="1" x14ac:dyDescent="0.25">
      <c r="A56" s="585" t="s">
        <v>129</v>
      </c>
      <c r="B56" s="585"/>
      <c r="C56" s="183"/>
      <c r="D56" s="41" t="s">
        <v>17</v>
      </c>
      <c r="E56" s="161" t="str">
        <f>IF(D56=$N$6,1,IF(D56=$N$5,2,IF(D56=$N$4,3,IF(D56=$N$3,4,"n/a"))))</f>
        <v>n/a</v>
      </c>
      <c r="F56" s="543" t="s">
        <v>15</v>
      </c>
      <c r="G56" s="561"/>
      <c r="H56" s="544"/>
      <c r="I56" s="544"/>
      <c r="J56" s="544"/>
      <c r="K56" s="545"/>
      <c r="L56" s="367"/>
    </row>
    <row r="57" spans="1:12" s="115" customFormat="1" ht="34.5" customHeight="1" thickBot="1" x14ac:dyDescent="0.3">
      <c r="A57" s="539" t="s">
        <v>130</v>
      </c>
      <c r="B57" s="539"/>
      <c r="C57" s="31"/>
      <c r="D57" s="158" t="s">
        <v>17</v>
      </c>
      <c r="E57" s="153" t="str">
        <f>IF(D57=$N$6,1,IF(D57=$N$5,2,IF(D57=$N$4,3,IF(D57=$N$3,4,"n/a"))))</f>
        <v>n/a</v>
      </c>
      <c r="F57" s="544" t="s">
        <v>15</v>
      </c>
      <c r="G57" s="544"/>
      <c r="H57" s="544"/>
      <c r="I57" s="544"/>
      <c r="J57" s="561"/>
      <c r="K57" s="544"/>
      <c r="L57" s="367"/>
    </row>
    <row r="58" spans="1:12" s="96" customFormat="1" ht="28.5" customHeight="1" thickBot="1" x14ac:dyDescent="0.3">
      <c r="A58" s="595"/>
      <c r="B58" s="596"/>
      <c r="C58" s="29" t="s">
        <v>22</v>
      </c>
      <c r="D58" s="20" t="str">
        <f>IF(E58&lt;1.5,"Not at all",IF(E58&lt;2.5,"Moderate",IF(E58&lt;3.5,"Substantial",IF(E58&lt;4.5,"High","n/a"))))</f>
        <v>n/a</v>
      </c>
      <c r="E58" s="135" t="str">
        <f>IF(COUNT(E53:E57)=0,"n/a",AVERAGE(E53:E57))</f>
        <v>n/a</v>
      </c>
      <c r="F58" s="21" t="str">
        <f>E58</f>
        <v>n/a</v>
      </c>
      <c r="G58" s="206"/>
      <c r="H58" s="22" t="s">
        <v>21</v>
      </c>
      <c r="I58" s="19" t="str">
        <f>D58</f>
        <v>n/a</v>
      </c>
      <c r="J58" s="23" t="str">
        <f>IF(I58=$N$7,"n/a",IF(AND(I58=$N$5,D58=$N$6),1.5,IF(AND(I58=$N$4,D58=$N$5),2.5,IF(AND(I58=$N$3,D58=$N$4),3.5,IF(AND(I58=$N$6,D58=$N$5),1.49,IF(AND(I58=$N$5,D58=$N$4),2.49,IF(AND(I58=$N$4,D58=$N$3),3.49,E58)))))))</f>
        <v>n/a</v>
      </c>
      <c r="K58" s="80" t="s">
        <v>72</v>
      </c>
      <c r="L58" s="363"/>
    </row>
    <row r="59" spans="1:12" s="96" customFormat="1" ht="19.5" customHeight="1" thickBot="1" x14ac:dyDescent="0.3">
      <c r="A59" s="129" t="s">
        <v>131</v>
      </c>
      <c r="B59" s="136"/>
      <c r="C59" s="184"/>
      <c r="D59" s="137"/>
      <c r="E59" s="137"/>
      <c r="F59" s="137"/>
      <c r="G59" s="137"/>
      <c r="H59" s="137"/>
      <c r="I59" s="137"/>
      <c r="J59" s="137"/>
      <c r="K59" s="137"/>
      <c r="L59" s="363"/>
    </row>
    <row r="60" spans="1:12" s="115" customFormat="1" ht="32.25" customHeight="1" x14ac:dyDescent="0.25">
      <c r="A60" s="539" t="s">
        <v>37</v>
      </c>
      <c r="B60" s="539"/>
      <c r="C60" s="31"/>
      <c r="D60" s="156" t="s">
        <v>17</v>
      </c>
      <c r="E60" s="161" t="str">
        <f>IF(D60=$N$6,1,IF(D60=$N$5,2,IF(D60=$N$4,3,IF(D60=$N$3,4,"n/a"))))</f>
        <v>n/a</v>
      </c>
      <c r="F60" s="590" t="s">
        <v>15</v>
      </c>
      <c r="G60" s="591"/>
      <c r="H60" s="591"/>
      <c r="I60" s="591"/>
      <c r="J60" s="591"/>
      <c r="K60" s="592"/>
      <c r="L60" s="367"/>
    </row>
    <row r="61" spans="1:12" s="115" customFormat="1" ht="32.25" customHeight="1" x14ac:dyDescent="0.25">
      <c r="A61" s="539" t="s">
        <v>34</v>
      </c>
      <c r="B61" s="539"/>
      <c r="C61" s="31"/>
      <c r="D61" s="41" t="s">
        <v>17</v>
      </c>
      <c r="E61" s="109" t="str">
        <f>IF(D61=$N$6,1,IF(D61=$N$5,2,IF(D61=$N$4,3,IF(D61=$N$3,4,"n/a"))))</f>
        <v>n/a</v>
      </c>
      <c r="F61" s="543" t="s">
        <v>15</v>
      </c>
      <c r="G61" s="544"/>
      <c r="H61" s="544"/>
      <c r="I61" s="544"/>
      <c r="J61" s="544"/>
      <c r="K61" s="545"/>
      <c r="L61" s="367"/>
    </row>
    <row r="62" spans="1:12" s="115" customFormat="1" ht="48.75" customHeight="1" x14ac:dyDescent="0.25">
      <c r="A62" s="539" t="s">
        <v>35</v>
      </c>
      <c r="B62" s="539"/>
      <c r="C62" s="31"/>
      <c r="D62" s="41" t="s">
        <v>17</v>
      </c>
      <c r="E62" s="109" t="str">
        <f>IF(D62=$N$6,1,IF(D62=$N$5,2,IF(D62=$N$4,3,IF(D62=$N$3,4,"n/a"))))</f>
        <v>n/a</v>
      </c>
      <c r="F62" s="543" t="s">
        <v>15</v>
      </c>
      <c r="G62" s="544"/>
      <c r="H62" s="544"/>
      <c r="I62" s="544"/>
      <c r="J62" s="544"/>
      <c r="K62" s="545"/>
      <c r="L62" s="371"/>
    </row>
    <row r="63" spans="1:12" s="115" customFormat="1" ht="21" customHeight="1" thickBot="1" x14ac:dyDescent="0.3">
      <c r="A63" s="585" t="s">
        <v>36</v>
      </c>
      <c r="B63" s="585"/>
      <c r="C63" s="183"/>
      <c r="D63" s="166" t="s">
        <v>17</v>
      </c>
      <c r="E63" s="165" t="str">
        <f>IF(D63=$N$6,1,IF(D63=$N$5,2,IF(D63=$N$4,3,IF(D63=$N$3,4,"n/a"))))</f>
        <v>n/a</v>
      </c>
      <c r="F63" s="529" t="s">
        <v>15</v>
      </c>
      <c r="G63" s="530"/>
      <c r="H63" s="530"/>
      <c r="I63" s="530"/>
      <c r="J63" s="530"/>
      <c r="K63" s="531"/>
      <c r="L63" s="367"/>
    </row>
    <row r="64" spans="1:12" s="96" customFormat="1" ht="28.5" customHeight="1" thickBot="1" x14ac:dyDescent="0.3">
      <c r="A64" s="615"/>
      <c r="B64" s="616"/>
      <c r="C64" s="29" t="s">
        <v>22</v>
      </c>
      <c r="D64" s="20" t="str">
        <f>IF(E64&lt;1.5,"Not at all",IF(E64&lt;2.5,"Moderate",IF(E64&lt;3.5,"Substantial",IF(E64&lt;4.5,"High","n/a"))))</f>
        <v>n/a</v>
      </c>
      <c r="E64" s="135" t="str">
        <f>IF(COUNT(E60:E63)=0,"n/a",AVERAGE(E60:E63))</f>
        <v>n/a</v>
      </c>
      <c r="F64" s="42" t="str">
        <f>E64</f>
        <v>n/a</v>
      </c>
      <c r="G64" s="111"/>
      <c r="H64" s="43" t="s">
        <v>21</v>
      </c>
      <c r="I64" s="312" t="str">
        <f>D64</f>
        <v>n/a</v>
      </c>
      <c r="J64" s="82" t="str">
        <f>IF(I64=$N$7,"n/a",IF(AND(I64=$N$5,D64=$N$6),1.5,IF(AND(I64=$N$4,D64=$N$5),2.5,IF(AND(I64=$N$3,D64=$N$4),3.5,IF(AND(I64=$N$6,D64=$N$5),1.49,IF(AND(I64=$N$5,D64=$N$4),2.49,IF(AND(I64=$N$4,D64=$N$3),3.49,E64)))))))</f>
        <v>n/a</v>
      </c>
      <c r="K64" s="313" t="s">
        <v>72</v>
      </c>
      <c r="L64" s="363"/>
    </row>
    <row r="65" spans="1:19" s="96" customFormat="1" ht="21.75" customHeight="1" x14ac:dyDescent="0.25">
      <c r="A65" s="188" t="s">
        <v>132</v>
      </c>
      <c r="B65" s="128"/>
      <c r="C65" s="136"/>
      <c r="D65" s="128"/>
      <c r="E65" s="184"/>
      <c r="F65" s="184"/>
      <c r="G65" s="184"/>
      <c r="H65" s="184"/>
      <c r="I65" s="184"/>
      <c r="J65" s="184"/>
      <c r="K65" s="187"/>
      <c r="L65" s="363"/>
    </row>
    <row r="66" spans="1:19" s="138" customFormat="1" ht="47.25" customHeight="1" x14ac:dyDescent="0.25">
      <c r="A66" s="608" t="s">
        <v>133</v>
      </c>
      <c r="B66" s="573"/>
      <c r="C66" s="31"/>
      <c r="D66" s="185" t="s">
        <v>17</v>
      </c>
      <c r="E66" s="186" t="str">
        <f>IF(D66=$N$6,1,IF(D66=$N$5,2,IF(D66=$N$4,3,IF(D66=$N$3,4,"n/a"))))</f>
        <v>n/a</v>
      </c>
      <c r="F66" s="562" t="s">
        <v>15</v>
      </c>
      <c r="G66" s="562"/>
      <c r="H66" s="562"/>
      <c r="I66" s="562"/>
      <c r="J66" s="562"/>
      <c r="K66" s="562"/>
      <c r="L66" s="372"/>
      <c r="S66" s="139"/>
    </row>
    <row r="67" spans="1:19" s="138" customFormat="1" ht="48.75" customHeight="1" thickBot="1" x14ac:dyDescent="0.3">
      <c r="A67" s="611" t="s">
        <v>134</v>
      </c>
      <c r="B67" s="612"/>
      <c r="C67" s="181"/>
      <c r="D67" s="155" t="s">
        <v>17</v>
      </c>
      <c r="E67" s="153" t="str">
        <f>IF(D67=$N$6,1,IF(D67=$N$5,2,IF(D67=$N$4,3,IF(D67=$N$3,4,"n/a"))))</f>
        <v>n/a</v>
      </c>
      <c r="F67" s="529" t="s">
        <v>15</v>
      </c>
      <c r="G67" s="530"/>
      <c r="H67" s="530"/>
      <c r="I67" s="530"/>
      <c r="J67" s="530"/>
      <c r="K67" s="531"/>
      <c r="L67" s="372"/>
      <c r="S67" s="139"/>
    </row>
    <row r="68" spans="1:19" s="138" customFormat="1" ht="30" customHeight="1" thickBot="1" x14ac:dyDescent="0.3">
      <c r="A68" s="609"/>
      <c r="B68" s="610"/>
      <c r="C68" s="29" t="s">
        <v>22</v>
      </c>
      <c r="D68" s="20" t="str">
        <f>IF(E68&lt;1.5,"Not at all",IF(E68&lt;2.5,"Moderate",IF(E68&lt;3.5,"Substantial",IF(E68&lt;4.5,"High","n/a"))))</f>
        <v>n/a</v>
      </c>
      <c r="E68" s="135" t="str">
        <f>IF(COUNT(E66:E67)=0,"n/a",AVERAGE(E66:E67))</f>
        <v>n/a</v>
      </c>
      <c r="F68" s="42" t="str">
        <f>E68</f>
        <v>n/a</v>
      </c>
      <c r="G68" s="206"/>
      <c r="H68" s="43" t="s">
        <v>21</v>
      </c>
      <c r="I68" s="312" t="str">
        <f>D68</f>
        <v>n/a</v>
      </c>
      <c r="J68" s="82" t="str">
        <f>IF(I68=$N$7,"n/a",IF(AND(I68=$N$5,D68=$N$6),1.5,IF(AND(I68=$N$4,D68=$N$5),2.5,IF(AND(I68=$N$3,D68=$N$4),3.5,IF(AND(I68=$N$6,D68=$N$5),1.49,IF(AND(I68=$N$5,D68=$N$4),2.49,IF(AND(I68=$N$4,D68=$N$3),3.49,E68)))))))</f>
        <v>n/a</v>
      </c>
      <c r="K68" s="314" t="s">
        <v>72</v>
      </c>
      <c r="L68" s="373"/>
      <c r="S68" s="139"/>
    </row>
    <row r="69" spans="1:19" s="142" customFormat="1" ht="24.75" customHeight="1" thickBot="1" x14ac:dyDescent="0.3">
      <c r="A69" s="140" t="s">
        <v>200</v>
      </c>
      <c r="B69" s="141"/>
      <c r="C69" s="198"/>
      <c r="D69" s="198"/>
      <c r="E69" s="198"/>
      <c r="F69" s="198"/>
      <c r="G69" s="198"/>
      <c r="H69" s="198"/>
      <c r="I69" s="198"/>
      <c r="J69" s="198"/>
      <c r="K69" s="199"/>
      <c r="L69" s="365" t="s">
        <v>77</v>
      </c>
      <c r="Q69" s="143"/>
    </row>
    <row r="70" spans="1:19" s="142" customFormat="1" ht="23.25" customHeight="1" x14ac:dyDescent="0.25">
      <c r="A70" s="192" t="s">
        <v>193</v>
      </c>
      <c r="B70" s="193"/>
      <c r="C70" s="195"/>
      <c r="D70" s="196"/>
      <c r="E70" s="196"/>
      <c r="F70" s="196"/>
      <c r="G70" s="196"/>
      <c r="H70" s="196"/>
      <c r="I70" s="196"/>
      <c r="J70" s="196"/>
      <c r="K70" s="197"/>
      <c r="L70" s="372"/>
    </row>
    <row r="71" spans="1:19" s="142" customFormat="1" ht="24.75" customHeight="1" x14ac:dyDescent="0.25">
      <c r="A71" s="507" t="s">
        <v>43</v>
      </c>
      <c r="B71" s="510"/>
      <c r="C71" s="214"/>
      <c r="D71" s="215" t="s">
        <v>17</v>
      </c>
      <c r="E71" s="109" t="str">
        <f>IF(D71=$N$6,1,IF(D71=$N$5,2,IF(D71=$N$4,3,IF(D71=$N$3,4,"n/a"))))</f>
        <v>n/a</v>
      </c>
      <c r="F71" s="492" t="s">
        <v>15</v>
      </c>
      <c r="G71" s="492"/>
      <c r="H71" s="492"/>
      <c r="I71" s="492"/>
      <c r="J71" s="492"/>
      <c r="K71" s="492"/>
      <c r="L71" s="365" t="s">
        <v>77</v>
      </c>
    </row>
    <row r="72" spans="1:19" s="142" customFormat="1" ht="33.75" customHeight="1" thickBot="1" x14ac:dyDescent="0.3">
      <c r="A72" s="502" t="s">
        <v>44</v>
      </c>
      <c r="B72" s="503"/>
      <c r="C72" s="216"/>
      <c r="D72" s="155" t="s">
        <v>17</v>
      </c>
      <c r="E72" s="165" t="str">
        <f>IF(D72=$N$6,1,IF(D72=$N$5,2,IF(D72=$N$4,3,IF(D72=$N$3,4,"n/a"))))</f>
        <v>n/a</v>
      </c>
      <c r="F72" s="509" t="s">
        <v>15</v>
      </c>
      <c r="G72" s="518"/>
      <c r="H72" s="509"/>
      <c r="I72" s="509"/>
      <c r="J72" s="518"/>
      <c r="K72" s="509"/>
      <c r="L72" s="365" t="s">
        <v>77</v>
      </c>
    </row>
    <row r="73" spans="1:19" s="142" customFormat="1" ht="27" customHeight="1" thickBot="1" x14ac:dyDescent="0.3">
      <c r="A73" s="613"/>
      <c r="B73" s="614"/>
      <c r="C73" s="202" t="s">
        <v>22</v>
      </c>
      <c r="D73" s="39" t="str">
        <f>IF(E73&lt;1.5,"Not at all",IF(E73&lt;2.5,"Moderate",IF(E73&lt;3.5,"Substantial",IF(E73&lt;4.5,"High","n/a"))))</f>
        <v>n/a</v>
      </c>
      <c r="E73" s="135" t="str">
        <f>IF(COUNT(E71:E72)=0,"n/a",AVERAGE(E71:E72))</f>
        <v>n/a</v>
      </c>
      <c r="F73" s="21" t="str">
        <f>E73</f>
        <v>n/a</v>
      </c>
      <c r="G73" s="206"/>
      <c r="H73" s="22" t="s">
        <v>21</v>
      </c>
      <c r="I73" s="19" t="str">
        <f>D73</f>
        <v>n/a</v>
      </c>
      <c r="J73" s="23" t="str">
        <f>IF(I73=$N$7,"n/a",IF(AND(I73=$N$5,D73=$N$6),1.5,IF(AND(I73=$N$4,D73=$N$5),2.5,IF(AND(I73=$N$3,D73=$N$4),3.5,IF(AND(I73=$N$6,D73=$N$5),1.49,IF(AND(I73=$N$5,D73=$N$4),2.49,IF(AND(I73=$N$4,D73=$N$3),3.49,E73)))))))</f>
        <v>n/a</v>
      </c>
      <c r="K73" s="171" t="s">
        <v>72</v>
      </c>
      <c r="L73" s="372"/>
    </row>
    <row r="74" spans="1:19" s="142" customFormat="1" ht="20.25" customHeight="1" x14ac:dyDescent="0.25">
      <c r="A74" s="300" t="s">
        <v>42</v>
      </c>
      <c r="B74" s="195"/>
      <c r="C74" s="196"/>
      <c r="D74" s="189"/>
      <c r="E74" s="190"/>
      <c r="F74" s="196"/>
      <c r="G74" s="196"/>
      <c r="H74" s="196"/>
      <c r="I74" s="196"/>
      <c r="J74" s="196"/>
      <c r="K74" s="197"/>
      <c r="L74" s="372"/>
    </row>
    <row r="75" spans="1:19" s="142" customFormat="1" ht="36" customHeight="1" x14ac:dyDescent="0.25">
      <c r="A75" s="606" t="s">
        <v>56</v>
      </c>
      <c r="B75" s="607"/>
      <c r="C75" s="217"/>
      <c r="D75" s="158" t="s">
        <v>17</v>
      </c>
      <c r="E75" s="109" t="str">
        <f>IF(D75=$N$6,1,IF(D75=$N$5,2,IF(D75=$N$4,3,IF(D75=$N$3,4,"n/a"))))</f>
        <v>n/a</v>
      </c>
      <c r="F75" s="515" t="s">
        <v>15</v>
      </c>
      <c r="G75" s="509"/>
      <c r="H75" s="509"/>
      <c r="I75" s="509"/>
      <c r="J75" s="509"/>
      <c r="K75" s="516"/>
      <c r="L75" s="365"/>
    </row>
    <row r="76" spans="1:19" s="142" customFormat="1" ht="33.75" customHeight="1" thickBot="1" x14ac:dyDescent="0.3">
      <c r="A76" s="502" t="s">
        <v>48</v>
      </c>
      <c r="B76" s="503"/>
      <c r="C76" s="218"/>
      <c r="D76" s="157" t="s">
        <v>17</v>
      </c>
      <c r="E76" s="165" t="str">
        <f>IF(D76=$N$6,1,IF(D76=$N$5,2,IF(D76=$N$4,3,IF(D76=$N$3,4,"n/a"))))</f>
        <v>n/a</v>
      </c>
      <c r="F76" s="504" t="s">
        <v>15</v>
      </c>
      <c r="G76" s="505"/>
      <c r="H76" s="505"/>
      <c r="I76" s="505"/>
      <c r="J76" s="505"/>
      <c r="K76" s="506"/>
      <c r="L76" s="365" t="s">
        <v>77</v>
      </c>
    </row>
    <row r="77" spans="1:19" s="142" customFormat="1" ht="25.5" customHeight="1" thickBot="1" x14ac:dyDescent="0.3">
      <c r="A77" s="511"/>
      <c r="B77" s="512"/>
      <c r="C77" s="38" t="s">
        <v>22</v>
      </c>
      <c r="D77" s="20" t="str">
        <f>IF(E77&lt;1.5,"Not at all",IF(E77&lt;2.5,"Moderate",IF(E77&lt;3.5,"Substantial",IF(E77&lt;4.5,"High","n/a"))))</f>
        <v>n/a</v>
      </c>
      <c r="E77" s="135" t="str">
        <f>IF(COUNT(E75:E76)=0,"n/a",AVERAGE(E75:E76))</f>
        <v>n/a</v>
      </c>
      <c r="F77" s="42" t="str">
        <f>E77</f>
        <v>n/a</v>
      </c>
      <c r="G77" s="206"/>
      <c r="H77" s="43" t="s">
        <v>21</v>
      </c>
      <c r="I77" s="312" t="str">
        <f>D77</f>
        <v>n/a</v>
      </c>
      <c r="J77" s="82" t="str">
        <f>IF(I77=$N$7,"n/a",IF(AND(I77=$N$5,D77=$N$6),1.5,IF(AND(I77=$N$4,D77=$N$5),2.5,IF(AND(I77=$N$3,D77=$N$4),3.5,IF(AND(I77=$N$6,D77=$N$5),1.49,IF(AND(I77=$N$5,D77=$N$4),2.49,IF(AND(I77=$N$4,D77=$N$3),3.49,E77)))))))</f>
        <v>n/a</v>
      </c>
      <c r="K77" s="83" t="s">
        <v>72</v>
      </c>
      <c r="L77" s="372"/>
    </row>
    <row r="78" spans="1:19" s="142" customFormat="1" ht="21" customHeight="1" x14ac:dyDescent="0.25">
      <c r="A78" s="192" t="s">
        <v>45</v>
      </c>
      <c r="B78" s="193"/>
      <c r="C78" s="189"/>
      <c r="D78" s="189"/>
      <c r="E78" s="189"/>
      <c r="F78" s="189"/>
      <c r="G78" s="189"/>
      <c r="H78" s="189"/>
      <c r="I78" s="189"/>
      <c r="J78" s="189"/>
      <c r="K78" s="191"/>
      <c r="L78" s="372"/>
    </row>
    <row r="79" spans="1:19" s="142" customFormat="1" ht="35.25" customHeight="1" x14ac:dyDescent="0.25">
      <c r="A79" s="507" t="s">
        <v>46</v>
      </c>
      <c r="B79" s="510"/>
      <c r="C79" s="219"/>
      <c r="D79" s="158" t="s">
        <v>17</v>
      </c>
      <c r="E79" s="109" t="str">
        <f>IF(D79=$N$6,1,IF(D79=$N$5,2,IF(D79=$N$4,3,IF(D79=$N$3,4,"n/a"))))</f>
        <v>n/a</v>
      </c>
      <c r="F79" s="492" t="s">
        <v>15</v>
      </c>
      <c r="G79" s="492"/>
      <c r="H79" s="492"/>
      <c r="I79" s="492"/>
      <c r="J79" s="492"/>
      <c r="K79" s="492"/>
      <c r="L79" s="372"/>
    </row>
    <row r="80" spans="1:19" s="142" customFormat="1" ht="26.25" customHeight="1" x14ac:dyDescent="0.25">
      <c r="A80" s="507" t="s">
        <v>47</v>
      </c>
      <c r="B80" s="508"/>
      <c r="C80" s="217"/>
      <c r="D80" s="41" t="s">
        <v>17</v>
      </c>
      <c r="E80" s="109" t="str">
        <f>IF(D80=$N$6,1,IF(D80=$N$5,2,IF(D80=$N$4,3,IF(D80=$N$3,4,"n/a"))))</f>
        <v>n/a</v>
      </c>
      <c r="F80" s="509" t="s">
        <v>15</v>
      </c>
      <c r="G80" s="509"/>
      <c r="H80" s="509"/>
      <c r="I80" s="509"/>
      <c r="J80" s="509"/>
      <c r="K80" s="509"/>
      <c r="L80" s="365" t="s">
        <v>77</v>
      </c>
    </row>
    <row r="81" spans="1:17" s="142" customFormat="1" ht="24" customHeight="1" thickBot="1" x14ac:dyDescent="0.3">
      <c r="A81" s="507" t="s">
        <v>57</v>
      </c>
      <c r="B81" s="508"/>
      <c r="C81" s="220"/>
      <c r="D81" s="157" t="s">
        <v>17</v>
      </c>
      <c r="E81" s="165" t="str">
        <f>IF(D81=$N$6,1,IF(D81=$N$5,2,IF(D81=$N$4,3,IF(D81=$N$3,4,"n/a"))))</f>
        <v>n/a</v>
      </c>
      <c r="F81" s="509" t="s">
        <v>15</v>
      </c>
      <c r="G81" s="518"/>
      <c r="H81" s="509"/>
      <c r="I81" s="509"/>
      <c r="J81" s="518"/>
      <c r="K81" s="509"/>
      <c r="L81" s="365" t="s">
        <v>77</v>
      </c>
    </row>
    <row r="82" spans="1:17" s="142" customFormat="1" ht="27.75" customHeight="1" thickBot="1" x14ac:dyDescent="0.3">
      <c r="A82" s="511"/>
      <c r="B82" s="512"/>
      <c r="C82" s="38" t="s">
        <v>22</v>
      </c>
      <c r="D82" s="20" t="str">
        <f>IF(E82&lt;1.5,"Not at all",IF(E82&lt;2.5,"Moderate",IF(E82&lt;3.5,"Substantial",IF(E82&lt;4.5,"High","n/a"))))</f>
        <v>n/a</v>
      </c>
      <c r="E82" s="135" t="str">
        <f>IF(COUNT(E79:E81)=0,"n/a",AVERAGE(E79:E81))</f>
        <v>n/a</v>
      </c>
      <c r="F82" s="21" t="str">
        <f>E82</f>
        <v>n/a</v>
      </c>
      <c r="G82" s="206"/>
      <c r="H82" s="22" t="s">
        <v>21</v>
      </c>
      <c r="I82" s="19" t="str">
        <f>D82</f>
        <v>n/a</v>
      </c>
      <c r="J82" s="23" t="str">
        <f>IF(I82=$N$7,"n/a",IF(AND(I82=$N$5,D82=$N$6),1.5,IF(AND(I82=$N$4,D82=$N$5),2.5,IF(AND(I82=$N$3,D82=$N$4),3.5,IF(AND(I82=$N$6,D82=$N$5),1.49,IF(AND(I82=$N$5,D82=$N$4),2.49,IF(AND(I82=$N$4,D82=$N$3),3.49,E82)))))))</f>
        <v>n/a</v>
      </c>
      <c r="K82" s="80" t="s">
        <v>72</v>
      </c>
      <c r="L82" s="372"/>
    </row>
    <row r="83" spans="1:17" s="142" customFormat="1" ht="21" customHeight="1" x14ac:dyDescent="0.25">
      <c r="A83" s="194" t="s">
        <v>49</v>
      </c>
      <c r="B83" s="189"/>
      <c r="C83" s="189"/>
      <c r="D83" s="189"/>
      <c r="E83" s="189"/>
      <c r="F83" s="189"/>
      <c r="G83" s="189"/>
      <c r="H83" s="189"/>
      <c r="I83" s="189"/>
      <c r="J83" s="189"/>
      <c r="K83" s="191"/>
      <c r="L83" s="372"/>
    </row>
    <row r="84" spans="1:17" s="142" customFormat="1" ht="34.5" customHeight="1" x14ac:dyDescent="0.25">
      <c r="A84" s="507" t="s">
        <v>59</v>
      </c>
      <c r="B84" s="510"/>
      <c r="C84" s="219"/>
      <c r="D84" s="158" t="s">
        <v>17</v>
      </c>
      <c r="E84" s="109" t="str">
        <f>IF(D84=$N$6,1,IF(D84=$N$5,2,IF(D84=$N$4,3,IF(D84=$N$3,4,"n/a"))))</f>
        <v>n/a</v>
      </c>
      <c r="F84" s="492" t="s">
        <v>15</v>
      </c>
      <c r="G84" s="492"/>
      <c r="H84" s="492"/>
      <c r="I84" s="492"/>
      <c r="J84" s="492"/>
      <c r="K84" s="492"/>
      <c r="L84" s="372"/>
    </row>
    <row r="85" spans="1:17" s="142" customFormat="1" ht="27.75" customHeight="1" thickBot="1" x14ac:dyDescent="0.3">
      <c r="A85" s="502" t="s">
        <v>60</v>
      </c>
      <c r="B85" s="503"/>
      <c r="C85" s="220"/>
      <c r="D85" s="157" t="s">
        <v>17</v>
      </c>
      <c r="E85" s="165" t="str">
        <f>IF(D85=$N$6,1,IF(D85=$N$5,2,IF(D85=$N$4,3,IF(D85=$N$3,4,"n/a"))))</f>
        <v>n/a</v>
      </c>
      <c r="F85" s="504" t="s">
        <v>15</v>
      </c>
      <c r="G85" s="505"/>
      <c r="H85" s="505"/>
      <c r="I85" s="505"/>
      <c r="J85" s="505"/>
      <c r="K85" s="538"/>
      <c r="L85" s="365" t="s">
        <v>77</v>
      </c>
      <c r="Q85" s="144"/>
    </row>
    <row r="86" spans="1:17" s="142" customFormat="1" ht="26.25" customHeight="1" thickBot="1" x14ac:dyDescent="0.3">
      <c r="A86" s="200"/>
      <c r="B86" s="201"/>
      <c r="C86" s="202" t="s">
        <v>22</v>
      </c>
      <c r="D86" s="20" t="str">
        <f>IF(E86&lt;1.5,"Not at all",IF(E86&lt;2.5,"Moderate",IF(E86&lt;3.5,"Substantial",IF(E86&lt;4.5,"High","n/a"))))</f>
        <v>n/a</v>
      </c>
      <c r="E86" s="135" t="str">
        <f>IF(COUNT(E84:E85)=0,"n/a",AVERAGE(E84:E85))</f>
        <v>n/a</v>
      </c>
      <c r="F86" s="42" t="str">
        <f>E86</f>
        <v>n/a</v>
      </c>
      <c r="G86" s="207"/>
      <c r="H86" s="311" t="s">
        <v>21</v>
      </c>
      <c r="I86" s="312" t="str">
        <f>D86</f>
        <v>n/a</v>
      </c>
      <c r="J86" s="82" t="str">
        <f>IF(I86=$N$7,"n/a",IF(AND(I86=$N$5,D86=$N$6),1.5,IF(AND(I86=$N$4,D86=$N$5),2.5,IF(AND(I86=$N$3,D86=$N$4),3.5,IF(AND(I86=$N$6,D86=$N$5),1.49,IF(AND(I86=$N$5,D86=$N$4),2.49,IF(AND(I86=$N$4,D86=$N$3),3.49,E86)))))))</f>
        <v>n/a</v>
      </c>
      <c r="K86" s="313" t="s">
        <v>72</v>
      </c>
      <c r="L86" s="372"/>
      <c r="Q86" s="145"/>
    </row>
    <row r="87" spans="1:17" s="142" customFormat="1" ht="26.25" customHeight="1" thickBot="1" x14ac:dyDescent="0.3">
      <c r="A87" s="278" t="s">
        <v>201</v>
      </c>
      <c r="B87" s="277"/>
      <c r="C87" s="277"/>
      <c r="D87" s="277"/>
      <c r="E87" s="277"/>
      <c r="F87" s="277"/>
      <c r="G87" s="277"/>
      <c r="H87" s="277"/>
      <c r="I87" s="277"/>
      <c r="J87" s="277"/>
      <c r="K87" s="277"/>
      <c r="L87" s="372"/>
      <c r="Q87" s="145"/>
    </row>
    <row r="88" spans="1:17" s="142" customFormat="1" ht="21.75" customHeight="1" x14ac:dyDescent="0.25">
      <c r="A88" s="381" t="s">
        <v>157</v>
      </c>
      <c r="B88" s="279"/>
      <c r="C88" s="279"/>
      <c r="D88" s="279"/>
      <c r="E88" s="279"/>
      <c r="F88" s="279"/>
      <c r="G88" s="279"/>
      <c r="H88" s="279"/>
      <c r="I88" s="279"/>
      <c r="J88" s="279"/>
      <c r="K88" s="280"/>
      <c r="L88" s="372"/>
      <c r="Q88" s="145"/>
    </row>
    <row r="89" spans="1:17" s="142" customFormat="1" ht="33.75" customHeight="1" x14ac:dyDescent="0.25">
      <c r="A89" s="497" t="s">
        <v>135</v>
      </c>
      <c r="B89" s="498"/>
      <c r="C89" s="281"/>
      <c r="D89" s="215" t="s">
        <v>17</v>
      </c>
      <c r="E89" s="203" t="str">
        <f>IF(D89=$N$6,1,IF(D89=$N$5,2,IF(D89=$N$4,3,IF(D89=$N$3,4,"n/a"))))</f>
        <v>n/a</v>
      </c>
      <c r="F89" s="492" t="s">
        <v>15</v>
      </c>
      <c r="G89" s="492"/>
      <c r="H89" s="492"/>
      <c r="I89" s="492"/>
      <c r="J89" s="492"/>
      <c r="K89" s="492"/>
      <c r="L89" s="372"/>
      <c r="Q89" s="145"/>
    </row>
    <row r="90" spans="1:17" s="142" customFormat="1" ht="33.75" customHeight="1" x14ac:dyDescent="0.25">
      <c r="A90" s="497" t="s">
        <v>136</v>
      </c>
      <c r="B90" s="498"/>
      <c r="C90" s="281"/>
      <c r="D90" s="215" t="s">
        <v>17</v>
      </c>
      <c r="E90" s="203" t="str">
        <f>IF(D90=$N$6,1,IF(D90=$N$5,2,IF(D90=$N$4,3,IF(D90=$N$3,4,"n/a"))))</f>
        <v>n/a</v>
      </c>
      <c r="F90" s="492" t="s">
        <v>15</v>
      </c>
      <c r="G90" s="492"/>
      <c r="H90" s="492"/>
      <c r="I90" s="492"/>
      <c r="J90" s="492"/>
      <c r="K90" s="492"/>
      <c r="L90" s="365" t="s">
        <v>77</v>
      </c>
      <c r="Q90" s="145"/>
    </row>
    <row r="91" spans="1:17" s="142" customFormat="1" ht="30.75" customHeight="1" x14ac:dyDescent="0.25">
      <c r="A91" s="497" t="s">
        <v>137</v>
      </c>
      <c r="B91" s="498"/>
      <c r="C91" s="281"/>
      <c r="D91" s="215" t="s">
        <v>17</v>
      </c>
      <c r="E91" s="203" t="str">
        <f>IF(D91=$N$6,1,IF(D91=$N$5,2,IF(D91=$N$4,3,IF(D91=$N$3,4,"n/a"))))</f>
        <v>n/a</v>
      </c>
      <c r="F91" s="492" t="s">
        <v>15</v>
      </c>
      <c r="G91" s="492"/>
      <c r="H91" s="492"/>
      <c r="I91" s="492"/>
      <c r="J91" s="492"/>
      <c r="K91" s="492"/>
      <c r="L91" s="372"/>
      <c r="Q91" s="145"/>
    </row>
    <row r="92" spans="1:17" s="142" customFormat="1" ht="45.75" customHeight="1" thickBot="1" x14ac:dyDescent="0.3">
      <c r="A92" s="497" t="s">
        <v>158</v>
      </c>
      <c r="B92" s="498"/>
      <c r="C92" s="281"/>
      <c r="D92" s="215" t="s">
        <v>17</v>
      </c>
      <c r="E92" s="203" t="str">
        <f>IF(D92=$N$6,1,IF(D92=$N$5,2,IF(D92=$N$4,3,IF(D92=$N$3,4,"n/a"))))</f>
        <v>n/a</v>
      </c>
      <c r="F92" s="492" t="s">
        <v>15</v>
      </c>
      <c r="G92" s="492"/>
      <c r="H92" s="492"/>
      <c r="I92" s="492"/>
      <c r="J92" s="601"/>
      <c r="K92" s="492"/>
      <c r="L92" s="372"/>
      <c r="Q92" s="145"/>
    </row>
    <row r="93" spans="1:17" s="142" customFormat="1" ht="26.25" customHeight="1" thickBot="1" x14ac:dyDescent="0.3">
      <c r="A93" s="604"/>
      <c r="B93" s="605"/>
      <c r="C93" s="282" t="s">
        <v>22</v>
      </c>
      <c r="D93" s="20" t="str">
        <f>IF(E93&lt;1.5,"Not at all",IF(E93&lt;2.5,"Moderate",IF(E93&lt;3.5,"Substantial",IF(E93&lt;4.5,"High","n/a"))))</f>
        <v>n/a</v>
      </c>
      <c r="E93" s="135" t="str">
        <f>IF(COUNT(E89:E92)=0,"n/a",AVERAGE(E89:E92))</f>
        <v>n/a</v>
      </c>
      <c r="F93" s="21" t="str">
        <f>E93</f>
        <v>n/a</v>
      </c>
      <c r="G93" s="207"/>
      <c r="H93" s="44" t="s">
        <v>21</v>
      </c>
      <c r="I93" s="19" t="str">
        <f>D93</f>
        <v>n/a</v>
      </c>
      <c r="J93" s="23" t="str">
        <f>IF(I93=$N$7,"n/a",IF(AND(I93=$N$5,D93=$N$6),1.5,IF(AND(I93=$N$4,D93=$N$5),2.5,IF(AND(I93=$N$3,D93=$N$4),3.5,IF(AND(I93=$N$6,D93=$N$5),1.49,IF(AND(I93=$N$5,D93=$N$4),2.49,IF(AND(I93=$N$4,D93=$N$3),3.49,E93)))))))</f>
        <v>n/a</v>
      </c>
      <c r="K93" s="80" t="s">
        <v>72</v>
      </c>
      <c r="L93" s="372"/>
      <c r="Q93" s="145"/>
    </row>
    <row r="94" spans="1:17" s="142" customFormat="1" ht="21" customHeight="1" x14ac:dyDescent="0.25">
      <c r="A94" s="381" t="s">
        <v>148</v>
      </c>
      <c r="B94" s="279"/>
      <c r="C94" s="279"/>
      <c r="D94" s="279"/>
      <c r="E94" s="279"/>
      <c r="F94" s="279"/>
      <c r="G94" s="279"/>
      <c r="H94" s="279"/>
      <c r="I94" s="279"/>
      <c r="J94" s="279"/>
      <c r="K94" s="280"/>
      <c r="L94" s="372"/>
      <c r="Q94" s="145"/>
    </row>
    <row r="95" spans="1:17" s="142" customFormat="1" ht="47.25" customHeight="1" x14ac:dyDescent="0.25">
      <c r="A95" s="497" t="s">
        <v>149</v>
      </c>
      <c r="B95" s="498"/>
      <c r="C95" s="281"/>
      <c r="D95" s="158" t="s">
        <v>17</v>
      </c>
      <c r="E95" s="203" t="str">
        <f>IF(D95=$N$6,1,IF(D95=$N$5,2,IF(D95=$N$4,3,IF(D95=$N$3,4,"n/a"))))</f>
        <v>n/a</v>
      </c>
      <c r="F95" s="492" t="s">
        <v>15</v>
      </c>
      <c r="G95" s="492"/>
      <c r="H95" s="492"/>
      <c r="I95" s="492"/>
      <c r="J95" s="492"/>
      <c r="K95" s="492"/>
      <c r="L95" s="372"/>
      <c r="Q95" s="145"/>
    </row>
    <row r="96" spans="1:17" s="142" customFormat="1" ht="31.5" customHeight="1" thickBot="1" x14ac:dyDescent="0.3">
      <c r="A96" s="493" t="s">
        <v>160</v>
      </c>
      <c r="B96" s="494"/>
      <c r="C96" s="283"/>
      <c r="D96" s="157" t="s">
        <v>17</v>
      </c>
      <c r="E96" s="165" t="str">
        <f>IF(D96=$N$6,1,IF(D96=$N$5,2,IF(D96=$N$4,3,IF(D96=$N$3,4,"n/a"))))</f>
        <v>n/a</v>
      </c>
      <c r="F96" s="520" t="s">
        <v>15</v>
      </c>
      <c r="G96" s="521"/>
      <c r="H96" s="521"/>
      <c r="I96" s="521"/>
      <c r="J96" s="521"/>
      <c r="K96" s="519"/>
      <c r="L96" s="365" t="s">
        <v>77</v>
      </c>
      <c r="Q96" s="145"/>
    </row>
    <row r="97" spans="1:17" s="142" customFormat="1" ht="26.25" customHeight="1" thickBot="1" x14ac:dyDescent="0.3">
      <c r="A97" s="495"/>
      <c r="B97" s="496"/>
      <c r="C97" s="282" t="s">
        <v>22</v>
      </c>
      <c r="D97" s="20" t="str">
        <f>IF(E97&lt;1.5,"Not at all",IF(E97&lt;2.5,"Moderate",IF(E97&lt;3.5,"Substantial",IF(E97&lt;4.5,"High","n/a"))))</f>
        <v>n/a</v>
      </c>
      <c r="E97" s="135" t="str">
        <f>IF(COUNT(E95:E96)=0,"n/a",AVERAGE(E95:E96))</f>
        <v>n/a</v>
      </c>
      <c r="F97" s="21" t="str">
        <f>E97</f>
        <v>n/a</v>
      </c>
      <c r="G97" s="206"/>
      <c r="H97" s="22" t="s">
        <v>21</v>
      </c>
      <c r="I97" s="19" t="str">
        <f>D97</f>
        <v>n/a</v>
      </c>
      <c r="J97" s="23" t="str">
        <f>IF(I97=$N$7,"n/a",IF(AND(I97=$N$5,D97=$N$6),1.5,IF(AND(I97=$N$4,D97=$N$5),2.5,IF(AND(I97=$N$3,D97=$N$4),3.5,IF(AND(I97=$N$6,D97=$N$5),1.49,IF(AND(I97=$N$5,D97=$N$4),2.49,IF(AND(I97=$N$4,D97=$N$3),3.49,E97)))))))</f>
        <v>n/a</v>
      </c>
      <c r="K97" s="80" t="s">
        <v>72</v>
      </c>
      <c r="L97" s="372"/>
      <c r="Q97" s="145"/>
    </row>
    <row r="98" spans="1:17" s="142" customFormat="1" ht="21" customHeight="1" x14ac:dyDescent="0.25">
      <c r="A98" s="381" t="s">
        <v>139</v>
      </c>
      <c r="B98" s="279"/>
      <c r="C98" s="279"/>
      <c r="D98" s="279"/>
      <c r="E98" s="279"/>
      <c r="F98" s="279"/>
      <c r="G98" s="279"/>
      <c r="H98" s="279"/>
      <c r="I98" s="279"/>
      <c r="J98" s="279"/>
      <c r="K98" s="280"/>
      <c r="L98" s="372"/>
      <c r="Q98" s="145"/>
    </row>
    <row r="99" spans="1:17" s="142" customFormat="1" ht="33.75" customHeight="1" x14ac:dyDescent="0.25">
      <c r="A99" s="497" t="s">
        <v>140</v>
      </c>
      <c r="B99" s="498"/>
      <c r="C99" s="284"/>
      <c r="D99" s="158" t="s">
        <v>17</v>
      </c>
      <c r="E99" s="109" t="str">
        <f>IF(D99=$N$6,1,IF(D99=$N$5,2,IF(D99=$N$4,3,IF(D99=$N$3,4,"n/a"))))</f>
        <v>n/a</v>
      </c>
      <c r="F99" s="492" t="s">
        <v>15</v>
      </c>
      <c r="G99" s="492"/>
      <c r="H99" s="492"/>
      <c r="I99" s="492"/>
      <c r="J99" s="492"/>
      <c r="K99" s="492"/>
      <c r="L99" s="365" t="s">
        <v>77</v>
      </c>
      <c r="Q99" s="145"/>
    </row>
    <row r="100" spans="1:17" s="142" customFormat="1" ht="33" customHeight="1" x14ac:dyDescent="0.25">
      <c r="A100" s="493" t="s">
        <v>141</v>
      </c>
      <c r="B100" s="499"/>
      <c r="C100" s="284"/>
      <c r="D100" s="41" t="s">
        <v>17</v>
      </c>
      <c r="E100" s="109" t="str">
        <f>IF(D100=$N$6,1,IF(D100=$N$5,2,IF(D100=$N$4,3,IF(D100=$N$3,4,"n/a"))))</f>
        <v>n/a</v>
      </c>
      <c r="F100" s="515" t="s">
        <v>15</v>
      </c>
      <c r="G100" s="509"/>
      <c r="H100" s="509"/>
      <c r="I100" s="509"/>
      <c r="J100" s="509"/>
      <c r="K100" s="516"/>
      <c r="L100" s="365" t="s">
        <v>77</v>
      </c>
      <c r="P100" s="298"/>
      <c r="Q100" s="145"/>
    </row>
    <row r="101" spans="1:17" s="142" customFormat="1" ht="31.5" customHeight="1" thickBot="1" x14ac:dyDescent="0.3">
      <c r="A101" s="500" t="s">
        <v>142</v>
      </c>
      <c r="B101" s="501"/>
      <c r="C101" s="285"/>
      <c r="D101" s="275" t="s">
        <v>17</v>
      </c>
      <c r="E101" s="276" t="str">
        <f>IF(D101=$N$6,1,IF(D101=$N$5,2,IF(D101=$N$4,3,IF(D101=$N$3,4,"n/a"))))</f>
        <v>n/a</v>
      </c>
      <c r="F101" s="517" t="s">
        <v>15</v>
      </c>
      <c r="G101" s="518"/>
      <c r="H101" s="518"/>
      <c r="I101" s="518"/>
      <c r="J101" s="518"/>
      <c r="K101" s="519"/>
      <c r="L101" s="372"/>
      <c r="P101" s="298"/>
      <c r="Q101" s="145"/>
    </row>
    <row r="102" spans="1:17" s="142" customFormat="1" ht="26.25" customHeight="1" thickBot="1" x14ac:dyDescent="0.3">
      <c r="A102" s="546"/>
      <c r="B102" s="547"/>
      <c r="C102" s="282" t="s">
        <v>22</v>
      </c>
      <c r="D102" s="20" t="str">
        <f>IF(E102&lt;1.5,"Not at all",IF(E102&lt;2.5,"Moderate",IF(E102&lt;3.5,"Substantial",IF(E102&lt;4.5,"High","n/a"))))</f>
        <v>n/a</v>
      </c>
      <c r="E102" s="135" t="str">
        <f>IF(COUNT(E99:E101)=0,"n/a",AVERAGE(E99:E101))</f>
        <v>n/a</v>
      </c>
      <c r="F102" s="21" t="str">
        <f>E102</f>
        <v>n/a</v>
      </c>
      <c r="G102" s="206"/>
      <c r="H102" s="22" t="s">
        <v>21</v>
      </c>
      <c r="I102" s="19" t="str">
        <f>D102</f>
        <v>n/a</v>
      </c>
      <c r="J102" s="23" t="str">
        <f>IF(I102=$N$7,"n/a",IF(AND(I102=$N$5,D102=$N$6),1.5,IF(AND(I102=$N$4,D102=$N$5),2.5,IF(AND(I102=$N$3,D102=$N$4),3.5,IF(AND(I102=$N$6,D102=$N$5),1.49,IF(AND(I102=$N$5,D102=$N$4),2.49,IF(AND(I102=$N$4,D102=$N$3),3.49,E102)))))))</f>
        <v>n/a</v>
      </c>
      <c r="K102" s="80" t="s">
        <v>72</v>
      </c>
      <c r="L102" s="372"/>
      <c r="P102" s="298"/>
      <c r="Q102" s="145"/>
    </row>
    <row r="103" spans="1:17" s="142" customFormat="1" ht="23.25" customHeight="1" thickBot="1" x14ac:dyDescent="0.3">
      <c r="A103" s="146" t="s">
        <v>202</v>
      </c>
      <c r="B103" s="147"/>
      <c r="C103" s="147"/>
      <c r="D103" s="147"/>
      <c r="E103" s="147"/>
      <c r="F103" s="147"/>
      <c r="G103" s="147"/>
      <c r="H103" s="147"/>
      <c r="I103" s="147"/>
      <c r="J103" s="147"/>
      <c r="K103" s="147"/>
      <c r="L103" s="372"/>
      <c r="M103" s="145"/>
    </row>
    <row r="104" spans="1:17" s="142" customFormat="1" ht="20.25" customHeight="1" x14ac:dyDescent="0.25">
      <c r="A104" s="382" t="s">
        <v>144</v>
      </c>
      <c r="B104" s="204"/>
      <c r="C104" s="204"/>
      <c r="D104" s="204"/>
      <c r="E104" s="204"/>
      <c r="F104" s="204"/>
      <c r="G104" s="204"/>
      <c r="H104" s="204"/>
      <c r="I104" s="204"/>
      <c r="J104" s="204"/>
      <c r="K104" s="205"/>
      <c r="L104" s="372"/>
    </row>
    <row r="105" spans="1:17" s="142" customFormat="1" ht="30.75" customHeight="1" x14ac:dyDescent="0.25">
      <c r="A105" s="524" t="s">
        <v>163</v>
      </c>
      <c r="B105" s="525"/>
      <c r="C105" s="221"/>
      <c r="D105" s="215" t="s">
        <v>17</v>
      </c>
      <c r="E105" s="203" t="str">
        <f>IF(D105=$N$6,1,IF(D105=$N$5,2,IF(D105=$N$4,3,IF(D105=$N$3,4,"n/a"))))</f>
        <v>n/a</v>
      </c>
      <c r="F105" s="492" t="s">
        <v>15</v>
      </c>
      <c r="G105" s="492"/>
      <c r="H105" s="492"/>
      <c r="I105" s="492"/>
      <c r="J105" s="492"/>
      <c r="K105" s="492"/>
      <c r="L105" s="365" t="s">
        <v>77</v>
      </c>
      <c r="Q105" s="145"/>
    </row>
    <row r="106" spans="1:17" s="142" customFormat="1" ht="32.25" customHeight="1" x14ac:dyDescent="0.25">
      <c r="A106" s="522" t="s">
        <v>164</v>
      </c>
      <c r="B106" s="523"/>
      <c r="C106" s="222"/>
      <c r="D106" s="185" t="s">
        <v>17</v>
      </c>
      <c r="E106" s="109" t="str">
        <f>IF(D106=$N$6,1,IF(D106=$N$5,2,IF(D106=$N$4,3,IF(D106=$N$3,4,"n/a"))))</f>
        <v>n/a</v>
      </c>
      <c r="F106" s="509" t="s">
        <v>15</v>
      </c>
      <c r="G106" s="509"/>
      <c r="H106" s="509"/>
      <c r="I106" s="509"/>
      <c r="J106" s="509"/>
      <c r="K106" s="509"/>
      <c r="L106" s="365" t="s">
        <v>77</v>
      </c>
      <c r="Q106" s="148"/>
    </row>
    <row r="107" spans="1:17" ht="31.5" customHeight="1" thickBot="1" x14ac:dyDescent="0.3">
      <c r="A107" s="534" t="s">
        <v>165</v>
      </c>
      <c r="B107" s="535"/>
      <c r="C107" s="223"/>
      <c r="D107" s="155" t="s">
        <v>17</v>
      </c>
      <c r="E107" s="165" t="str">
        <f>IF(D107=$N$6,1,IF(D107=$N$5,2,IF(D107=$N$4,3,IF(D107=$N$3,4,"n/a"))))</f>
        <v>n/a</v>
      </c>
      <c r="F107" s="509" t="s">
        <v>15</v>
      </c>
      <c r="G107" s="518"/>
      <c r="H107" s="509"/>
      <c r="I107" s="509"/>
      <c r="J107" s="518"/>
      <c r="K107" s="509"/>
      <c r="L107" s="365" t="s">
        <v>77</v>
      </c>
    </row>
    <row r="108" spans="1:17" ht="32.25" customHeight="1" thickBot="1" x14ac:dyDescent="0.3">
      <c r="A108" s="602"/>
      <c r="B108" s="603"/>
      <c r="C108" s="32" t="s">
        <v>22</v>
      </c>
      <c r="D108" s="20" t="str">
        <f>IF(E108&lt;1.5,"Not at all",IF(E108&lt;2.5,"Moderate",IF(E108&lt;3.5,"Substantial",IF(E108&lt;4.5,"High","n/a"))))</f>
        <v>n/a</v>
      </c>
      <c r="E108" s="135" t="str">
        <f>IF(COUNT(E105:E107)=0,"n/a",AVERAGE(E105:E107))</f>
        <v>n/a</v>
      </c>
      <c r="F108" s="21" t="str">
        <f>E108</f>
        <v>n/a</v>
      </c>
      <c r="G108" s="207"/>
      <c r="H108" s="44" t="s">
        <v>21</v>
      </c>
      <c r="I108" s="19" t="str">
        <f>D108</f>
        <v>n/a</v>
      </c>
      <c r="J108" s="23" t="str">
        <f>IF(I108=$N$7,"n/a",IF(AND(I108=$N$5,D108=$N$6),1.5,IF(AND(I108=$N$4,D108=$N$5),2.5,IF(AND(I108=$N$3,D108=$N$4),3.5,IF(AND(I108=$N$6,D108=$N$5),1.49,IF(AND(I108=$N$5,D108=$N$4),2.49,IF(AND(I108=$N$4,D108=$N$3),3.49,E108)))))))</f>
        <v>n/a</v>
      </c>
      <c r="K108" s="80" t="s">
        <v>72</v>
      </c>
      <c r="L108" s="367"/>
    </row>
    <row r="109" spans="1:17" ht="19.5" customHeight="1" x14ac:dyDescent="0.25">
      <c r="A109" s="383" t="s">
        <v>145</v>
      </c>
      <c r="B109" s="204"/>
      <c r="C109" s="204"/>
      <c r="D109" s="204"/>
      <c r="E109" s="204"/>
      <c r="F109" s="204"/>
      <c r="G109" s="204"/>
      <c r="H109" s="204"/>
      <c r="I109" s="204"/>
      <c r="J109" s="204"/>
      <c r="K109" s="205"/>
      <c r="L109" s="367"/>
    </row>
    <row r="110" spans="1:17" ht="31.5" customHeight="1" x14ac:dyDescent="0.25">
      <c r="A110" s="524" t="s">
        <v>166</v>
      </c>
      <c r="B110" s="525"/>
      <c r="C110" s="221"/>
      <c r="D110" s="158" t="s">
        <v>17</v>
      </c>
      <c r="E110" s="203" t="str">
        <f>IF(D110=$N$6,1,IF(D110=$N$5,2,IF(D110=$N$4,3,IF(D110=$N$3,4,"n/a"))))</f>
        <v>n/a</v>
      </c>
      <c r="F110" s="492" t="s">
        <v>15</v>
      </c>
      <c r="G110" s="492"/>
      <c r="H110" s="492"/>
      <c r="I110" s="492"/>
      <c r="J110" s="492"/>
      <c r="K110" s="492"/>
      <c r="L110" s="367"/>
    </row>
    <row r="111" spans="1:17" ht="31.5" customHeight="1" thickBot="1" x14ac:dyDescent="0.3">
      <c r="A111" s="536" t="s">
        <v>167</v>
      </c>
      <c r="B111" s="537"/>
      <c r="C111" s="224"/>
      <c r="D111" s="157" t="s">
        <v>17</v>
      </c>
      <c r="E111" s="165" t="str">
        <f>IF(D111=$N$6,1,IF(D111=$N$5,2,IF(D111=$N$4,3,IF(D111=$N$3,4,"n/a"))))</f>
        <v>n/a</v>
      </c>
      <c r="F111" s="520" t="s">
        <v>15</v>
      </c>
      <c r="G111" s="521"/>
      <c r="H111" s="521"/>
      <c r="I111" s="521"/>
      <c r="J111" s="521"/>
      <c r="K111" s="519"/>
      <c r="L111" s="367"/>
    </row>
    <row r="112" spans="1:17" ht="27" customHeight="1" thickBot="1" x14ac:dyDescent="0.3">
      <c r="A112" s="532"/>
      <c r="B112" s="533"/>
      <c r="C112" s="32" t="s">
        <v>22</v>
      </c>
      <c r="D112" s="20" t="str">
        <f>IF(E112&lt;1.5,"Not at all",IF(E112&lt;2.5,"Moderate",IF(E112&lt;3.5,"Substantial",IF(E112&lt;4.5,"High","n/a"))))</f>
        <v>n/a</v>
      </c>
      <c r="E112" s="135" t="str">
        <f>IF(COUNT(E110:E111)=0,"n/a",AVERAGE(E110:E111))</f>
        <v>n/a</v>
      </c>
      <c r="F112" s="21" t="str">
        <f>E112</f>
        <v>n/a</v>
      </c>
      <c r="G112" s="206"/>
      <c r="H112" s="22" t="s">
        <v>21</v>
      </c>
      <c r="I112" s="19" t="str">
        <f>D112</f>
        <v>n/a</v>
      </c>
      <c r="J112" s="23" t="str">
        <f>IF(I112=$N$7,"n/a",IF(AND(I112=$N$5,D112=$N$6),1.5,IF(AND(I112=$N$4,D112=$N$5),2.5,IF(AND(I112=$N$3,D112=$N$4),3.5,IF(AND(I112=$N$6,D112=$N$5),1.49,IF(AND(I112=$N$5,D112=$N$4),2.49,IF(AND(I112=$N$4,D112=$N$3),3.49,E112)))))))</f>
        <v>n/a</v>
      </c>
      <c r="K112" s="80" t="s">
        <v>72</v>
      </c>
      <c r="L112" s="367"/>
    </row>
    <row r="113" spans="1:17" ht="21" customHeight="1" x14ac:dyDescent="0.25">
      <c r="A113" s="383" t="s">
        <v>146</v>
      </c>
      <c r="B113" s="204"/>
      <c r="C113" s="204"/>
      <c r="D113" s="204"/>
      <c r="E113" s="204"/>
      <c r="F113" s="204"/>
      <c r="G113" s="204"/>
      <c r="H113" s="204"/>
      <c r="I113" s="204"/>
      <c r="J113" s="204"/>
      <c r="K113" s="205"/>
      <c r="L113" s="367"/>
      <c r="Q113" s="149"/>
    </row>
    <row r="114" spans="1:17" ht="29.25" customHeight="1" x14ac:dyDescent="0.25">
      <c r="A114" s="524" t="s">
        <v>168</v>
      </c>
      <c r="B114" s="525"/>
      <c r="C114" s="221"/>
      <c r="D114" s="215" t="s">
        <v>17</v>
      </c>
      <c r="E114" s="203" t="str">
        <f>IF(D114=$N$6,1,IF(D114=$N$5,2,IF(D114=$N$4,3,IF(D114=$N$3,4,"n/a"))))</f>
        <v>n/a</v>
      </c>
      <c r="F114" s="492" t="s">
        <v>15</v>
      </c>
      <c r="G114" s="492"/>
      <c r="H114" s="492"/>
      <c r="I114" s="492"/>
      <c r="J114" s="492"/>
      <c r="K114" s="492"/>
      <c r="L114" s="367"/>
    </row>
    <row r="115" spans="1:17" ht="30.75" customHeight="1" x14ac:dyDescent="0.25">
      <c r="A115" s="522" t="s">
        <v>169</v>
      </c>
      <c r="B115" s="523"/>
      <c r="C115" s="222"/>
      <c r="D115" s="185" t="s">
        <v>17</v>
      </c>
      <c r="E115" s="109" t="str">
        <f>IF(D115=$N$6,1,IF(D115=$N$5,2,IF(D115=$N$4,3,IF(D115=$N$3,4,"n/a"))))</f>
        <v>n/a</v>
      </c>
      <c r="F115" s="515" t="s">
        <v>15</v>
      </c>
      <c r="G115" s="509"/>
      <c r="H115" s="509"/>
      <c r="I115" s="509"/>
      <c r="J115" s="509"/>
      <c r="K115" s="516"/>
      <c r="L115" s="367"/>
    </row>
    <row r="116" spans="1:17" ht="42.75" customHeight="1" thickBot="1" x14ac:dyDescent="0.3">
      <c r="A116" s="534" t="s">
        <v>147</v>
      </c>
      <c r="B116" s="535"/>
      <c r="C116" s="223"/>
      <c r="D116" s="155" t="s">
        <v>17</v>
      </c>
      <c r="E116" s="165" t="str">
        <f>IF(D116=$N$6,1,IF(D116=$N$5,2,IF(D116=$N$4,3,IF(D116=$N$3,4,"n/a"))))</f>
        <v>n/a</v>
      </c>
      <c r="F116" s="517" t="s">
        <v>15</v>
      </c>
      <c r="G116" s="518"/>
      <c r="H116" s="518"/>
      <c r="I116" s="518"/>
      <c r="J116" s="518"/>
      <c r="K116" s="519"/>
      <c r="L116" s="365" t="s">
        <v>77</v>
      </c>
    </row>
    <row r="117" spans="1:17" ht="26.25" customHeight="1" thickBot="1" x14ac:dyDescent="0.3">
      <c r="A117" s="597"/>
      <c r="B117" s="598"/>
      <c r="C117" s="32" t="s">
        <v>22</v>
      </c>
      <c r="D117" s="20" t="str">
        <f>IF(E117&lt;1.5,"Not at all",IF(E117&lt;2.5,"Moderate",IF(E117&lt;3.5,"Substantial",IF(E117&lt;4.5,"High","n/a"))))</f>
        <v>n/a</v>
      </c>
      <c r="E117" s="135" t="str">
        <f>IF(COUNT(E114:E116)=0,"n/a",AVERAGE(E114:E116))</f>
        <v>n/a</v>
      </c>
      <c r="F117" s="21" t="str">
        <f>E117</f>
        <v>n/a</v>
      </c>
      <c r="G117" s="206"/>
      <c r="H117" s="22" t="s">
        <v>21</v>
      </c>
      <c r="I117" s="19" t="str">
        <f>D117</f>
        <v>n/a</v>
      </c>
      <c r="J117" s="23" t="str">
        <f>IF(I117=$N$7,"n/a",IF(AND(I117=$N$5,D117=$N$6),1.5,IF(AND(I117=$N$4,D117=$N$5),2.5,IF(AND(I117=$N$3,D117=$N$4),3.5,IF(AND(I117=$N$6,D117=$N$5),1.49,IF(AND(I117=$N$5,D117=$N$4),2.49,IF(AND(I117=$N$4,D117=$N$3),3.49,E117)))))))</f>
        <v>n/a</v>
      </c>
      <c r="K117" s="80" t="s">
        <v>72</v>
      </c>
      <c r="L117" s="367"/>
    </row>
    <row r="118" spans="1:17" ht="23.25" customHeight="1" x14ac:dyDescent="0.25">
      <c r="A118" s="383" t="s">
        <v>150</v>
      </c>
      <c r="B118" s="204"/>
      <c r="C118" s="204"/>
      <c r="D118" s="204"/>
      <c r="E118" s="204"/>
      <c r="F118" s="204"/>
      <c r="G118" s="204"/>
      <c r="H118" s="204"/>
      <c r="I118" s="204"/>
      <c r="J118" s="204"/>
      <c r="K118" s="205"/>
      <c r="L118" s="367"/>
    </row>
    <row r="119" spans="1:17" ht="33" customHeight="1" x14ac:dyDescent="0.25">
      <c r="A119" s="513" t="s">
        <v>151</v>
      </c>
      <c r="B119" s="514"/>
      <c r="C119" s="225"/>
      <c r="D119" s="158" t="s">
        <v>17</v>
      </c>
      <c r="E119" s="109" t="str">
        <f>IF(D119=$N$6,1,IF(D119=$N$5,2,IF(D119=$N$4,3,IF(D119=$N$3,4,"n/a"))))</f>
        <v>n/a</v>
      </c>
      <c r="F119" s="492" t="s">
        <v>15</v>
      </c>
      <c r="G119" s="492"/>
      <c r="H119" s="492"/>
      <c r="I119" s="492"/>
      <c r="J119" s="492"/>
      <c r="K119" s="492"/>
      <c r="L119" s="365"/>
    </row>
    <row r="120" spans="1:17" ht="33" customHeight="1" x14ac:dyDescent="0.25">
      <c r="A120" s="513" t="s">
        <v>152</v>
      </c>
      <c r="B120" s="514"/>
      <c r="C120" s="222"/>
      <c r="D120" s="185" t="s">
        <v>17</v>
      </c>
      <c r="E120" s="109" t="str">
        <f>IF(D120=$N$6,1,IF(D120=$N$5,2,IF(D120=$N$4,3,IF(D120=$N$3,4,"n/a"))))</f>
        <v>n/a</v>
      </c>
      <c r="F120" s="515" t="s">
        <v>15</v>
      </c>
      <c r="G120" s="509"/>
      <c r="H120" s="509"/>
      <c r="I120" s="509"/>
      <c r="J120" s="509"/>
      <c r="K120" s="516"/>
      <c r="L120" s="365"/>
    </row>
    <row r="121" spans="1:17" ht="34.5" customHeight="1" thickBot="1" x14ac:dyDescent="0.3">
      <c r="A121" s="599" t="s">
        <v>175</v>
      </c>
      <c r="B121" s="600"/>
      <c r="C121" s="225"/>
      <c r="D121" s="157" t="s">
        <v>17</v>
      </c>
      <c r="E121" s="165" t="str">
        <f>IF(D121=$N$6,1,IF(D121=$N$5,2,IF(D121=$N$4,3,IF(D121=$N$3,4,"n/a"))))</f>
        <v>n/a</v>
      </c>
      <c r="F121" s="517" t="s">
        <v>15</v>
      </c>
      <c r="G121" s="518"/>
      <c r="H121" s="518"/>
      <c r="I121" s="518"/>
      <c r="J121" s="518"/>
      <c r="K121" s="519"/>
      <c r="L121" s="365"/>
    </row>
    <row r="122" spans="1:17" ht="27" customHeight="1" thickBot="1" x14ac:dyDescent="0.3">
      <c r="A122" s="532"/>
      <c r="B122" s="533"/>
      <c r="C122" s="32" t="s">
        <v>22</v>
      </c>
      <c r="D122" s="20" t="str">
        <f>IF(E122&lt;1.5,"Not at all",IF(E122&lt;2.5,"Moderate",IF(E122&lt;3.5,"Substantial",IF(E122&lt;4.5,"High","n/a"))))</f>
        <v>n/a</v>
      </c>
      <c r="E122" s="135" t="str">
        <f>IF(COUNT(E119:E121)=0,"n/a",AVERAGE(E119:E121))</f>
        <v>n/a</v>
      </c>
      <c r="F122" s="21" t="str">
        <f>E122</f>
        <v>n/a</v>
      </c>
      <c r="G122" s="206"/>
      <c r="H122" s="22" t="s">
        <v>21</v>
      </c>
      <c r="I122" s="19" t="str">
        <f>D122</f>
        <v>n/a</v>
      </c>
      <c r="J122" s="23" t="str">
        <f>IF(I122=$N$7,"n/a",IF(AND(I122=$N$5,D122=$N$6),1.5,IF(AND(I122=$N$4,D122=$N$5),2.5,IF(AND(I122=$N$3,D122=$N$4),3.5,IF(AND(I122=$N$6,D122=$N$5),1.49,IF(AND(I122=$N$5,D122=$N$4),2.49,IF(AND(I122=$N$4,D122=$N$3),3.49,E122)))))))</f>
        <v>n/a</v>
      </c>
      <c r="K122" s="80" t="s">
        <v>72</v>
      </c>
      <c r="L122" s="367"/>
    </row>
  </sheetData>
  <sheetProtection algorithmName="SHA-512" hashValue="U3E8dqPUN7PhbDaf7iHJlWe0t2RPFLLXAWhV5IKs9DOIndpmUPmvqCm0QEdk4IRP/IIn6JzwH5/I2jLR2YpX7w==" saltValue="NWs7gMvYfcbzEZxnj1ETug==" spinCount="100000" sheet="1" formatRows="0"/>
  <mergeCells count="159">
    <mergeCell ref="F25:K25"/>
    <mergeCell ref="A26:B26"/>
    <mergeCell ref="F26:K26"/>
    <mergeCell ref="F66:K66"/>
    <mergeCell ref="F67:K67"/>
    <mergeCell ref="A75:B75"/>
    <mergeCell ref="A66:B66"/>
    <mergeCell ref="A68:B68"/>
    <mergeCell ref="A61:B61"/>
    <mergeCell ref="A67:B67"/>
    <mergeCell ref="A72:B72"/>
    <mergeCell ref="F44:K44"/>
    <mergeCell ref="A73:B73"/>
    <mergeCell ref="A63:B63"/>
    <mergeCell ref="A64:B64"/>
    <mergeCell ref="F72:K72"/>
    <mergeCell ref="A122:B122"/>
    <mergeCell ref="A110:B110"/>
    <mergeCell ref="F110:K110"/>
    <mergeCell ref="A82:B82"/>
    <mergeCell ref="F81:K81"/>
    <mergeCell ref="A117:B117"/>
    <mergeCell ref="A81:B81"/>
    <mergeCell ref="A121:B121"/>
    <mergeCell ref="F106:K106"/>
    <mergeCell ref="F107:K107"/>
    <mergeCell ref="A119:B119"/>
    <mergeCell ref="F119:K119"/>
    <mergeCell ref="A116:B116"/>
    <mergeCell ref="F89:K89"/>
    <mergeCell ref="A90:B90"/>
    <mergeCell ref="F90:K90"/>
    <mergeCell ref="A91:B91"/>
    <mergeCell ref="F91:K91"/>
    <mergeCell ref="A92:B92"/>
    <mergeCell ref="F92:K92"/>
    <mergeCell ref="A108:B108"/>
    <mergeCell ref="A93:B93"/>
    <mergeCell ref="A95:B95"/>
    <mergeCell ref="A85:B85"/>
    <mergeCell ref="F9:K9"/>
    <mergeCell ref="A13:B13"/>
    <mergeCell ref="A62:B62"/>
    <mergeCell ref="F54:K54"/>
    <mergeCell ref="A57:B57"/>
    <mergeCell ref="F57:K57"/>
    <mergeCell ref="A53:B53"/>
    <mergeCell ref="F53:K53"/>
    <mergeCell ref="A55:B55"/>
    <mergeCell ref="F55:K55"/>
    <mergeCell ref="F62:K62"/>
    <mergeCell ref="A29:B29"/>
    <mergeCell ref="A60:B60"/>
    <mergeCell ref="A16:B16"/>
    <mergeCell ref="A19:B19"/>
    <mergeCell ref="F19:K19"/>
    <mergeCell ref="F60:K60"/>
    <mergeCell ref="F47:K47"/>
    <mergeCell ref="A33:B33"/>
    <mergeCell ref="F56:K56"/>
    <mergeCell ref="F13:K13"/>
    <mergeCell ref="A58:B58"/>
    <mergeCell ref="A56:B56"/>
    <mergeCell ref="A54:B54"/>
    <mergeCell ref="F28:K28"/>
    <mergeCell ref="F20:K20"/>
    <mergeCell ref="A21:B21"/>
    <mergeCell ref="F33:K33"/>
    <mergeCell ref="F36:K36"/>
    <mergeCell ref="A43:B43"/>
    <mergeCell ref="A45:B45"/>
    <mergeCell ref="A44:B44"/>
    <mergeCell ref="F50:K50"/>
    <mergeCell ref="A50:B50"/>
    <mergeCell ref="A48:B48"/>
    <mergeCell ref="F48:K48"/>
    <mergeCell ref="F49:K49"/>
    <mergeCell ref="A31:B31"/>
    <mergeCell ref="F31:K31"/>
    <mergeCell ref="A32:B32"/>
    <mergeCell ref="F32:K32"/>
    <mergeCell ref="A39:B39"/>
    <mergeCell ref="F39:K39"/>
    <mergeCell ref="F43:K43"/>
    <mergeCell ref="A49:B49"/>
    <mergeCell ref="A27:B27"/>
    <mergeCell ref="F27:K27"/>
    <mergeCell ref="A25:B25"/>
    <mergeCell ref="D1:E1"/>
    <mergeCell ref="A2:B2"/>
    <mergeCell ref="A24:B24"/>
    <mergeCell ref="F12:K12"/>
    <mergeCell ref="F2:K2"/>
    <mergeCell ref="A10:B10"/>
    <mergeCell ref="A14:B14"/>
    <mergeCell ref="F24:K24"/>
    <mergeCell ref="A38:B38"/>
    <mergeCell ref="F38:K38"/>
    <mergeCell ref="A37:B37"/>
    <mergeCell ref="F37:K37"/>
    <mergeCell ref="A5:B5"/>
    <mergeCell ref="F5:K5"/>
    <mergeCell ref="A12:B12"/>
    <mergeCell ref="A20:B20"/>
    <mergeCell ref="F16:K16"/>
    <mergeCell ref="A28:B28"/>
    <mergeCell ref="A7:B7"/>
    <mergeCell ref="F7:K7"/>
    <mergeCell ref="A17:B17"/>
    <mergeCell ref="A6:B6"/>
    <mergeCell ref="F6:K6"/>
    <mergeCell ref="A8:B8"/>
    <mergeCell ref="F8:K8"/>
    <mergeCell ref="A9:B9"/>
    <mergeCell ref="F63:K63"/>
    <mergeCell ref="F114:K114"/>
    <mergeCell ref="A112:B112"/>
    <mergeCell ref="A105:B105"/>
    <mergeCell ref="F105:K105"/>
    <mergeCell ref="A106:B106"/>
    <mergeCell ref="A107:B107"/>
    <mergeCell ref="A111:B111"/>
    <mergeCell ref="F79:K79"/>
    <mergeCell ref="F85:K85"/>
    <mergeCell ref="F71:K71"/>
    <mergeCell ref="A71:B71"/>
    <mergeCell ref="F84:K84"/>
    <mergeCell ref="A84:B84"/>
    <mergeCell ref="A47:B47"/>
    <mergeCell ref="A51:B51"/>
    <mergeCell ref="F61:K61"/>
    <mergeCell ref="A89:B89"/>
    <mergeCell ref="A102:B102"/>
    <mergeCell ref="A36:B36"/>
    <mergeCell ref="F75:K75"/>
    <mergeCell ref="A120:B120"/>
    <mergeCell ref="F115:K115"/>
    <mergeCell ref="F120:K120"/>
    <mergeCell ref="F121:K121"/>
    <mergeCell ref="F116:K116"/>
    <mergeCell ref="F111:K111"/>
    <mergeCell ref="F101:K101"/>
    <mergeCell ref="F100:K100"/>
    <mergeCell ref="F96:K96"/>
    <mergeCell ref="A115:B115"/>
    <mergeCell ref="A114:B114"/>
    <mergeCell ref="F95:K95"/>
    <mergeCell ref="A96:B96"/>
    <mergeCell ref="A97:B97"/>
    <mergeCell ref="A99:B99"/>
    <mergeCell ref="F99:K99"/>
    <mergeCell ref="A100:B100"/>
    <mergeCell ref="A101:B101"/>
    <mergeCell ref="A76:B76"/>
    <mergeCell ref="F76:K76"/>
    <mergeCell ref="A80:B80"/>
    <mergeCell ref="F80:K80"/>
    <mergeCell ref="A79:B79"/>
    <mergeCell ref="A77:B77"/>
  </mergeCells>
  <phoneticPr fontId="1" type="noConversion"/>
  <conditionalFormatting sqref="A93 A30:K74">
    <cfRule type="cellIs" dxfId="51" priority="17" operator="equal">
      <formula>$N$6</formula>
    </cfRule>
    <cfRule type="cellIs" dxfId="50" priority="18" operator="equal">
      <formula>$N$5</formula>
    </cfRule>
    <cfRule type="cellIs" dxfId="49" priority="19" operator="equal">
      <formula>$N$4</formula>
    </cfRule>
    <cfRule type="cellIs" dxfId="48" priority="20" operator="equal">
      <formula>$N$3</formula>
    </cfRule>
  </conditionalFormatting>
  <conditionalFormatting sqref="A2:H2">
    <cfRule type="cellIs" dxfId="47" priority="908" operator="equal">
      <formula>"High"</formula>
    </cfRule>
    <cfRule type="cellIs" dxfId="46" priority="909" operator="equal">
      <formula>"Substantial"</formula>
    </cfRule>
    <cfRule type="cellIs" dxfId="45" priority="910" operator="equal">
      <formula>"Moderate"</formula>
    </cfRule>
    <cfRule type="cellIs" dxfId="44" priority="911" operator="equal">
      <formula>"Low"</formula>
    </cfRule>
  </conditionalFormatting>
  <conditionalFormatting sqref="A120:J121">
    <cfRule type="cellIs" dxfId="43" priority="9" operator="equal">
      <formula>$N$6</formula>
    </cfRule>
    <cfRule type="cellIs" dxfId="42" priority="10" operator="equal">
      <formula>$N$5</formula>
    </cfRule>
    <cfRule type="cellIs" dxfId="41" priority="11" operator="equal">
      <formula>$N$4</formula>
    </cfRule>
    <cfRule type="cellIs" dxfId="40" priority="12" operator="equal">
      <formula>$N$3</formula>
    </cfRule>
  </conditionalFormatting>
  <conditionalFormatting sqref="A29 C29:K29 A75:J76 A77:K92 A94:K95 A96:J96 A102:K107 A108 C108:K108 A109:K110 A111:J111 A112:K114 A115:J116 A117:K119 A122:K122 A3:K28">
    <cfRule type="cellIs" dxfId="39" priority="33" operator="equal">
      <formula>$N$6</formula>
    </cfRule>
    <cfRule type="cellIs" dxfId="38" priority="34" operator="equal">
      <formula>$N$5</formula>
    </cfRule>
    <cfRule type="cellIs" dxfId="37" priority="35" operator="equal">
      <formula>$N$4</formula>
    </cfRule>
    <cfRule type="cellIs" dxfId="36" priority="36" operator="equal">
      <formula>$N$3</formula>
    </cfRule>
  </conditionalFormatting>
  <conditionalFormatting sqref="A97:K99 A100:J101">
    <cfRule type="cellIs" dxfId="35" priority="13" operator="equal">
      <formula>$N$6</formula>
    </cfRule>
    <cfRule type="cellIs" dxfId="34" priority="14" operator="equal">
      <formula>$N$5</formula>
    </cfRule>
    <cfRule type="cellIs" dxfId="33" priority="15" operator="equal">
      <formula>$N$4</formula>
    </cfRule>
    <cfRule type="cellIs" dxfId="32" priority="16" operator="equal">
      <formula>$N$3</formula>
    </cfRule>
  </conditionalFormatting>
  <conditionalFormatting sqref="C1">
    <cfRule type="cellIs" dxfId="31" priority="615" operator="equal">
      <formula>"High"</formula>
    </cfRule>
    <cfRule type="cellIs" dxfId="30" priority="616" operator="equal">
      <formula>"Substantial"</formula>
    </cfRule>
    <cfRule type="cellIs" dxfId="29" priority="617" operator="equal">
      <formula>"Moderate"</formula>
    </cfRule>
    <cfRule type="cellIs" dxfId="28" priority="618" operator="equal">
      <formula>"Low"</formula>
    </cfRule>
  </conditionalFormatting>
  <conditionalFormatting sqref="C93:K93">
    <cfRule type="cellIs" dxfId="27" priority="1" operator="equal">
      <formula>$N$6</formula>
    </cfRule>
    <cfRule type="cellIs" dxfId="26" priority="2" operator="equal">
      <formula>$N$5</formula>
    </cfRule>
    <cfRule type="cellIs" dxfId="25" priority="3" operator="equal">
      <formula>$N$4</formula>
    </cfRule>
    <cfRule type="cellIs" dxfId="24" priority="4" operator="equal">
      <formula>$N$3</formula>
    </cfRule>
  </conditionalFormatting>
  <conditionalFormatting sqref="F1">
    <cfRule type="cellIs" dxfId="23" priority="611" operator="equal">
      <formula>"High"</formula>
    </cfRule>
    <cfRule type="cellIs" dxfId="22" priority="612" operator="equal">
      <formula>"Substantial"</formula>
    </cfRule>
    <cfRule type="cellIs" dxfId="21" priority="613" operator="equal">
      <formula>"Moderate"</formula>
    </cfRule>
    <cfRule type="cellIs" dxfId="20" priority="614" operator="equal">
      <formula>"Low"</formula>
    </cfRule>
  </conditionalFormatting>
  <dataValidations count="1">
    <dataValidation type="list" allowBlank="1" showInputMessage="1" showErrorMessage="1" sqref="I17 I58 I51 I45 I21 I82 I14 I122 I68 D119:D121 I34 I117 I64 I40:I41 I108 I73 I77 I10 D99:D101 D5:D9 D16 I29 D71:D72 D84:D85 D43:D44 I112 D60:D63 D53:D57 D12:D13 D105:D107 D110:D111 D114:D116 D36:D39 D75:D76 D19:D20 D79:D81 D47:D50 I86 D66:D67 I93 D89:D92 I102 I97 D95:D96 D24:D28 D31:D33" xr:uid="{00000000-0002-0000-0200-000000000000}">
      <formula1>$N$3:$N$7</formula1>
    </dataValidation>
  </dataValidations>
  <pageMargins left="0.7" right="0.7" top="0.75" bottom="0.75" header="0.3" footer="0.3"/>
  <pageSetup paperSize="8" scale="95" fitToHeight="0" orientation="landscape"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F59"/>
  <sheetViews>
    <sheetView zoomScaleNormal="100" zoomScaleSheetLayoutView="115" workbookViewId="0">
      <selection activeCell="E3" sqref="E3"/>
    </sheetView>
  </sheetViews>
  <sheetFormatPr defaultColWidth="8.88671875" defaultRowHeight="13.2" x14ac:dyDescent="0.25"/>
  <cols>
    <col min="1" max="1" width="12.88671875" customWidth="1"/>
    <col min="2" max="2" width="126" customWidth="1"/>
    <col min="4" max="5" width="17.6640625" customWidth="1"/>
    <col min="6" max="6" width="17.88671875" customWidth="1"/>
  </cols>
  <sheetData>
    <row r="1" spans="1:2" ht="24" customHeight="1" thickBot="1" x14ac:dyDescent="0.3">
      <c r="A1" s="617" t="s">
        <v>102</v>
      </c>
      <c r="B1" s="618"/>
    </row>
    <row r="2" spans="1:2" s="142" customFormat="1" ht="23.25" customHeight="1" x14ac:dyDescent="0.25">
      <c r="A2" s="619" t="s">
        <v>191</v>
      </c>
      <c r="B2" s="620"/>
    </row>
    <row r="3" spans="1:2" ht="40.5" customHeight="1" x14ac:dyDescent="0.25">
      <c r="A3" s="375" t="s">
        <v>180</v>
      </c>
      <c r="B3" s="380" t="s">
        <v>176</v>
      </c>
    </row>
    <row r="4" spans="1:2" ht="36" customHeight="1" x14ac:dyDescent="0.25">
      <c r="A4" s="391" t="s">
        <v>181</v>
      </c>
      <c r="B4" s="85" t="s">
        <v>178</v>
      </c>
    </row>
    <row r="5" spans="1:2" ht="36" customHeight="1" thickBot="1" x14ac:dyDescent="0.3">
      <c r="A5" s="375" t="s">
        <v>195</v>
      </c>
      <c r="B5" s="378" t="s">
        <v>196</v>
      </c>
    </row>
    <row r="6" spans="1:2" ht="23.25" customHeight="1" x14ac:dyDescent="0.25">
      <c r="A6" s="621" t="s">
        <v>177</v>
      </c>
      <c r="B6" s="622"/>
    </row>
    <row r="7" spans="1:2" ht="21.75" customHeight="1" x14ac:dyDescent="0.25">
      <c r="A7" s="374" t="s">
        <v>116</v>
      </c>
      <c r="B7" s="242"/>
    </row>
    <row r="8" spans="1:2" ht="37.5" customHeight="1" x14ac:dyDescent="0.25">
      <c r="A8" s="84">
        <v>1</v>
      </c>
      <c r="B8" s="380" t="s">
        <v>179</v>
      </c>
    </row>
    <row r="9" spans="1:2" ht="22.5" customHeight="1" x14ac:dyDescent="0.3">
      <c r="A9" s="374" t="s">
        <v>114</v>
      </c>
      <c r="B9" s="241"/>
    </row>
    <row r="10" spans="1:2" ht="130.5" customHeight="1" x14ac:dyDescent="0.25">
      <c r="A10" s="379">
        <f>+A8+1</f>
        <v>2</v>
      </c>
      <c r="B10" s="85" t="s">
        <v>192</v>
      </c>
    </row>
    <row r="11" spans="1:2" ht="27" customHeight="1" x14ac:dyDescent="0.25">
      <c r="A11" s="379">
        <f>+A10+1</f>
        <v>3</v>
      </c>
      <c r="B11" s="85" t="s">
        <v>182</v>
      </c>
    </row>
    <row r="12" spans="1:2" ht="23.25" customHeight="1" x14ac:dyDescent="0.25">
      <c r="A12" s="379">
        <f t="shared" ref="A12:A13" si="0">+A11+1</f>
        <v>4</v>
      </c>
      <c r="B12" s="85" t="s">
        <v>189</v>
      </c>
    </row>
    <row r="13" spans="1:2" ht="114" customHeight="1" x14ac:dyDescent="0.25">
      <c r="A13" s="379">
        <f t="shared" si="0"/>
        <v>5</v>
      </c>
      <c r="B13" s="85" t="s">
        <v>190</v>
      </c>
    </row>
    <row r="14" spans="1:2" ht="22.5" customHeight="1" x14ac:dyDescent="0.25">
      <c r="A14" s="374" t="s">
        <v>115</v>
      </c>
      <c r="B14" s="242"/>
    </row>
    <row r="15" spans="1:2" ht="54.75" customHeight="1" x14ac:dyDescent="0.25">
      <c r="A15" s="379">
        <f>+A13+1</f>
        <v>6</v>
      </c>
      <c r="B15" s="85" t="s">
        <v>183</v>
      </c>
    </row>
    <row r="16" spans="1:2" ht="23.25" customHeight="1" x14ac:dyDescent="0.25">
      <c r="A16" s="379">
        <f t="shared" ref="A16:A18" si="1">+A15+1</f>
        <v>7</v>
      </c>
      <c r="B16" s="85" t="s">
        <v>184</v>
      </c>
    </row>
    <row r="17" spans="1:2" ht="24.75" customHeight="1" x14ac:dyDescent="0.25">
      <c r="A17" s="379">
        <f t="shared" si="1"/>
        <v>8</v>
      </c>
      <c r="B17" s="85" t="s">
        <v>185</v>
      </c>
    </row>
    <row r="18" spans="1:2" ht="24.75" customHeight="1" x14ac:dyDescent="0.25">
      <c r="A18" s="379">
        <f t="shared" si="1"/>
        <v>9</v>
      </c>
      <c r="B18" s="85" t="s">
        <v>186</v>
      </c>
    </row>
    <row r="19" spans="1:2" ht="21.75" customHeight="1" x14ac:dyDescent="0.25">
      <c r="A19" s="374" t="s">
        <v>116</v>
      </c>
      <c r="B19" s="242"/>
    </row>
    <row r="20" spans="1:2" ht="40.5" customHeight="1" thickBot="1" x14ac:dyDescent="0.3">
      <c r="A20" s="84">
        <f>+A18+1</f>
        <v>10</v>
      </c>
      <c r="B20" s="378" t="s">
        <v>187</v>
      </c>
    </row>
    <row r="21" spans="1:2" ht="52.5" customHeight="1" thickBot="1" x14ac:dyDescent="0.3">
      <c r="A21" s="377" t="s">
        <v>104</v>
      </c>
      <c r="B21" s="243" t="s">
        <v>188</v>
      </c>
    </row>
    <row r="24" spans="1:2" ht="17.25" customHeight="1" x14ac:dyDescent="0.25">
      <c r="A24" s="376" t="s">
        <v>74</v>
      </c>
      <c r="B24" s="376" t="s">
        <v>73</v>
      </c>
    </row>
    <row r="25" spans="1:2" x14ac:dyDescent="0.25">
      <c r="A25" s="86" t="s">
        <v>75</v>
      </c>
      <c r="B25" s="86" t="s">
        <v>54</v>
      </c>
    </row>
    <row r="26" spans="1:2" x14ac:dyDescent="0.25">
      <c r="A26" s="86" t="s">
        <v>76</v>
      </c>
      <c r="B26" s="86" t="s">
        <v>54</v>
      </c>
    </row>
    <row r="27" spans="1:2" x14ac:dyDescent="0.25">
      <c r="A27" s="86" t="s">
        <v>78</v>
      </c>
      <c r="B27" s="87" t="s">
        <v>79</v>
      </c>
    </row>
    <row r="28" spans="1:2" ht="46.2" x14ac:dyDescent="0.25">
      <c r="A28" s="88">
        <v>2.1</v>
      </c>
      <c r="B28" s="89" t="s">
        <v>234</v>
      </c>
    </row>
    <row r="29" spans="1:2" ht="23.4" x14ac:dyDescent="0.25">
      <c r="A29" s="90" t="s">
        <v>80</v>
      </c>
      <c r="B29" s="90" t="s">
        <v>222</v>
      </c>
    </row>
    <row r="30" spans="1:2" ht="34.799999999999997" x14ac:dyDescent="0.25">
      <c r="A30" s="90" t="s">
        <v>223</v>
      </c>
      <c r="B30" s="90" t="s">
        <v>224</v>
      </c>
    </row>
    <row r="31" spans="1:2" ht="34.799999999999997" x14ac:dyDescent="0.25">
      <c r="A31" s="90" t="s">
        <v>225</v>
      </c>
      <c r="B31" s="90" t="s">
        <v>226</v>
      </c>
    </row>
    <row r="32" spans="1:2" x14ac:dyDescent="0.25">
      <c r="A32" s="90" t="s">
        <v>227</v>
      </c>
      <c r="B32" s="90" t="s">
        <v>228</v>
      </c>
    </row>
    <row r="33" spans="1:2" x14ac:dyDescent="0.25">
      <c r="A33" s="90" t="s">
        <v>229</v>
      </c>
      <c r="B33" s="90" t="s">
        <v>230</v>
      </c>
    </row>
    <row r="34" spans="1:2" x14ac:dyDescent="0.25">
      <c r="A34" s="90" t="s">
        <v>232</v>
      </c>
      <c r="B34" s="90" t="s">
        <v>231</v>
      </c>
    </row>
    <row r="35" spans="1:2" x14ac:dyDescent="0.25">
      <c r="A35" s="91" t="s">
        <v>81</v>
      </c>
      <c r="B35" s="90" t="s">
        <v>233</v>
      </c>
    </row>
    <row r="36" spans="1:2" x14ac:dyDescent="0.25">
      <c r="A36" s="92" t="s">
        <v>82</v>
      </c>
      <c r="B36" s="92" t="s">
        <v>31</v>
      </c>
    </row>
    <row r="37" spans="1:2" ht="22.8" x14ac:dyDescent="0.25">
      <c r="A37" s="93">
        <v>4</v>
      </c>
      <c r="B37" s="93" t="s">
        <v>83</v>
      </c>
    </row>
    <row r="38" spans="1:2" x14ac:dyDescent="0.25">
      <c r="A38" s="79" t="s">
        <v>84</v>
      </c>
      <c r="B38" s="79" t="s">
        <v>174</v>
      </c>
    </row>
    <row r="39" spans="1:2" x14ac:dyDescent="0.25">
      <c r="A39" s="79" t="s">
        <v>85</v>
      </c>
      <c r="B39" s="79" t="s">
        <v>96</v>
      </c>
    </row>
    <row r="40" spans="1:2" x14ac:dyDescent="0.25">
      <c r="A40" s="79" t="s">
        <v>86</v>
      </c>
      <c r="B40" s="79" t="s">
        <v>95</v>
      </c>
    </row>
    <row r="41" spans="1:2" ht="34.200000000000003" x14ac:dyDescent="0.25">
      <c r="A41" s="79" t="s">
        <v>87</v>
      </c>
      <c r="B41" s="79" t="s">
        <v>88</v>
      </c>
    </row>
    <row r="42" spans="1:2" ht="22.8" x14ac:dyDescent="0.25">
      <c r="A42" s="79" t="s">
        <v>89</v>
      </c>
      <c r="B42" s="79" t="s">
        <v>58</v>
      </c>
    </row>
    <row r="43" spans="1:2" x14ac:dyDescent="0.25">
      <c r="A43" s="79" t="s">
        <v>90</v>
      </c>
      <c r="B43" s="79" t="s">
        <v>97</v>
      </c>
    </row>
    <row r="44" spans="1:2" x14ac:dyDescent="0.25">
      <c r="A44" s="296" t="s">
        <v>91</v>
      </c>
      <c r="B44" s="296" t="s">
        <v>138</v>
      </c>
    </row>
    <row r="45" spans="1:2" x14ac:dyDescent="0.25">
      <c r="A45" s="297" t="s">
        <v>159</v>
      </c>
      <c r="B45" s="297" t="s">
        <v>162</v>
      </c>
    </row>
    <row r="46" spans="1:2" x14ac:dyDescent="0.25">
      <c r="A46" s="297" t="s">
        <v>143</v>
      </c>
      <c r="B46" s="297" t="s">
        <v>100</v>
      </c>
    </row>
    <row r="47" spans="1:2" x14ac:dyDescent="0.25">
      <c r="A47" s="297" t="s">
        <v>94</v>
      </c>
      <c r="B47" s="297" t="s">
        <v>101</v>
      </c>
    </row>
    <row r="48" spans="1:2" x14ac:dyDescent="0.25">
      <c r="A48" s="94" t="s">
        <v>153</v>
      </c>
      <c r="B48" s="94" t="s">
        <v>92</v>
      </c>
    </row>
    <row r="49" spans="1:6" x14ac:dyDescent="0.25">
      <c r="A49" s="94" t="s">
        <v>154</v>
      </c>
      <c r="B49" s="95" t="s">
        <v>93</v>
      </c>
    </row>
    <row r="50" spans="1:6" x14ac:dyDescent="0.25">
      <c r="A50" s="95" t="s">
        <v>155</v>
      </c>
      <c r="B50" s="95" t="s">
        <v>98</v>
      </c>
    </row>
    <row r="51" spans="1:6" x14ac:dyDescent="0.25">
      <c r="A51" s="95" t="s">
        <v>156</v>
      </c>
      <c r="B51" s="95" t="s">
        <v>99</v>
      </c>
    </row>
    <row r="52" spans="1:6" ht="13.8" thickBot="1" x14ac:dyDescent="0.3">
      <c r="A52" s="299"/>
      <c r="B52" s="299"/>
    </row>
    <row r="53" spans="1:6" ht="27.75" customHeight="1" thickBot="1" x14ac:dyDescent="0.3">
      <c r="A53" s="239"/>
      <c r="B53" s="240"/>
      <c r="D53" s="244"/>
      <c r="E53" s="250" t="s">
        <v>107</v>
      </c>
      <c r="F53" s="245" t="s">
        <v>109</v>
      </c>
    </row>
    <row r="54" spans="1:6" ht="45" customHeight="1" thickBot="1" x14ac:dyDescent="0.3">
      <c r="A54" s="239"/>
      <c r="B54" s="240" t="s">
        <v>117</v>
      </c>
      <c r="C54" s="7"/>
      <c r="D54" s="255" t="s">
        <v>108</v>
      </c>
      <c r="E54" s="251" t="s">
        <v>110</v>
      </c>
      <c r="F54" s="249" t="s">
        <v>111</v>
      </c>
    </row>
    <row r="55" spans="1:6" ht="21.75" customHeight="1" x14ac:dyDescent="0.25">
      <c r="A55" s="239"/>
      <c r="B55" s="240"/>
      <c r="C55" s="7"/>
      <c r="D55" s="256" t="s">
        <v>4</v>
      </c>
      <c r="E55" s="252">
        <v>4</v>
      </c>
      <c r="F55" s="248" t="s">
        <v>118</v>
      </c>
    </row>
    <row r="56" spans="1:6" ht="21.75" customHeight="1" x14ac:dyDescent="0.25">
      <c r="A56" s="239"/>
      <c r="B56" s="240"/>
      <c r="C56" s="7"/>
      <c r="D56" s="257" t="s">
        <v>5</v>
      </c>
      <c r="E56" s="253">
        <v>3</v>
      </c>
      <c r="F56" s="246" t="s">
        <v>119</v>
      </c>
    </row>
    <row r="57" spans="1:6" ht="21.75" customHeight="1" x14ac:dyDescent="0.25">
      <c r="A57" s="239"/>
      <c r="B57" s="240"/>
      <c r="C57" s="7"/>
      <c r="D57" s="258" t="s">
        <v>41</v>
      </c>
      <c r="E57" s="253">
        <v>2</v>
      </c>
      <c r="F57" s="246" t="s">
        <v>120</v>
      </c>
    </row>
    <row r="58" spans="1:6" ht="21.75" customHeight="1" x14ac:dyDescent="0.25">
      <c r="A58" s="239"/>
      <c r="B58" s="240"/>
      <c r="C58" s="7"/>
      <c r="D58" s="259" t="s">
        <v>61</v>
      </c>
      <c r="E58" s="253">
        <v>1</v>
      </c>
      <c r="F58" s="246" t="s">
        <v>113</v>
      </c>
    </row>
    <row r="59" spans="1:6" ht="21.75" customHeight="1" thickBot="1" x14ac:dyDescent="0.3">
      <c r="A59" s="239"/>
      <c r="B59" s="240"/>
      <c r="C59" s="7"/>
      <c r="D59" s="260" t="s">
        <v>17</v>
      </c>
      <c r="E59" s="254" t="s">
        <v>112</v>
      </c>
      <c r="F59" s="247" t="s">
        <v>112</v>
      </c>
    </row>
  </sheetData>
  <sheetProtection algorithmName="SHA-512" hashValue="dpSbLlevPn4z0J8SBbnTREtiOUGcj/OXHS05zCVuEoVNQoSymeyRq9AMDrouErH7qHMaMH3XOCOWe3IMDmsd9w==" saltValue="BEFf3Y0s4XujtAza8byGmQ==" spinCount="100000" sheet="1" objects="1" scenarios="1" formatRows="0"/>
  <mergeCells count="3">
    <mergeCell ref="A1:B1"/>
    <mergeCell ref="A2:B2"/>
    <mergeCell ref="A6:B6"/>
  </mergeCells>
  <phoneticPr fontId="1" type="noConversion"/>
  <conditionalFormatting sqref="A27:A28">
    <cfRule type="cellIs" dxfId="19" priority="61" operator="equal">
      <formula>$N$6</formula>
    </cfRule>
    <cfRule type="cellIs" dxfId="18" priority="62" operator="equal">
      <formula>#REF!</formula>
    </cfRule>
    <cfRule type="cellIs" dxfId="17" priority="63" operator="equal">
      <formula>$N$4</formula>
    </cfRule>
    <cfRule type="cellIs" dxfId="16" priority="64" operator="equal">
      <formula>$N$3</formula>
    </cfRule>
  </conditionalFormatting>
  <conditionalFormatting sqref="A49">
    <cfRule type="cellIs" dxfId="15" priority="13" operator="equal">
      <formula>$N$6</formula>
    </cfRule>
    <cfRule type="cellIs" dxfId="14" priority="14" operator="equal">
      <formula>#REF!</formula>
    </cfRule>
    <cfRule type="cellIs" dxfId="13" priority="15" operator="equal">
      <formula>$N$4</formula>
    </cfRule>
    <cfRule type="cellIs" dxfId="12" priority="16" operator="equal">
      <formula>$N$3</formula>
    </cfRule>
  </conditionalFormatting>
  <conditionalFormatting sqref="A25:B26">
    <cfRule type="cellIs" dxfId="11" priority="69" operator="equal">
      <formula>$N$6</formula>
    </cfRule>
    <cfRule type="cellIs" dxfId="10" priority="70" operator="equal">
      <formula>#REF!</formula>
    </cfRule>
    <cfRule type="cellIs" dxfId="9" priority="71" operator="equal">
      <formula>$N$4</formula>
    </cfRule>
    <cfRule type="cellIs" dxfId="8" priority="72" operator="equal">
      <formula>$N$3</formula>
    </cfRule>
  </conditionalFormatting>
  <conditionalFormatting sqref="A36:B44">
    <cfRule type="cellIs" dxfId="7" priority="1" operator="equal">
      <formula>$N$6</formula>
    </cfRule>
    <cfRule type="cellIs" dxfId="6" priority="2" operator="equal">
      <formula>#REF!</formula>
    </cfRule>
    <cfRule type="cellIs" dxfId="5" priority="3" operator="equal">
      <formula>$N$4</formula>
    </cfRule>
    <cfRule type="cellIs" dxfId="4" priority="4" operator="equal">
      <formula>$N$3</formula>
    </cfRule>
  </conditionalFormatting>
  <conditionalFormatting sqref="A48:B48">
    <cfRule type="cellIs" dxfId="3" priority="17" operator="equal">
      <formula>$N$6</formula>
    </cfRule>
    <cfRule type="cellIs" dxfId="2" priority="18" operator="equal">
      <formula>#REF!</formula>
    </cfRule>
    <cfRule type="cellIs" dxfId="1" priority="19" operator="equal">
      <formula>$N$4</formula>
    </cfRule>
    <cfRule type="cellIs" dxfId="0" priority="20" operator="equal">
      <formula>$N$3</formula>
    </cfRule>
  </conditionalFormatting>
  <pageMargins left="0.75" right="0.75" top="1" bottom="1" header="0.5" footer="0.5"/>
  <pageSetup paperSize="9" scale="95" orientation="landscape" r:id="rId1"/>
  <headerFooter alignWithMargins="0"/>
  <rowBreaks count="1" manualBreakCount="1">
    <brk id="24" max="16383" man="1"/>
  </row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2A9247B253747B25D6529A116ACA7" ma:contentTypeVersion="1" ma:contentTypeDescription="Create a new document." ma:contentTypeScope="" ma:versionID="ce64260c4de65b389c95145d8ac6abee">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90A9CF-0A02-4A06-8094-BA9C836988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789124-D42E-41EA-9C34-CFE157928930}">
  <ds:schemaRef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terms/"/>
    <ds:schemaRef ds:uri="http://www.w3.org/XML/1998/namespace"/>
    <ds:schemaRef ds:uri="http://purl.org/dc/elements/1.1/"/>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F05C8FF2-37EA-4042-A6CB-7136DC3E33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Profile</vt:lpstr>
      <vt:lpstr>Register</vt:lpstr>
      <vt:lpstr>Questionnaire</vt:lpstr>
      <vt:lpstr>Guidance</vt:lpstr>
      <vt:lpstr>Profile!Print_Area</vt:lpstr>
      <vt:lpstr>Questionnaire!Print_Area</vt:lpstr>
      <vt:lpstr>Register!Print_Area</vt:lpstr>
      <vt:lpstr>Questionnaire!Print_Titles</vt:lpstr>
      <vt:lpstr>Register!Print_Titles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dc:creator>
  <cp:lastModifiedBy>Laura Felisatti</cp:lastModifiedBy>
  <cp:lastPrinted>2015-09-16T12:49:58Z</cp:lastPrinted>
  <dcterms:created xsi:type="dcterms:W3CDTF">2012-01-04T16:00:22Z</dcterms:created>
  <dcterms:modified xsi:type="dcterms:W3CDTF">2026-01-19T13:46:43Z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0x0101005CA2A9247B253747B25D6529A116ACA7</vt:lpwstr>
  </property>
</Properties>
</file>